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7170" activeTab="0"/>
  </bookViews>
  <sheets>
    <sheet name="statement comprehensive income" sheetId="1" r:id="rId1"/>
    <sheet name="statement financial position" sheetId="2" r:id="rId2"/>
    <sheet name="statement equity" sheetId="3" r:id="rId3"/>
    <sheet name="statement of cashflow" sheetId="4" r:id="rId4"/>
    <sheet name="note A" sheetId="5" r:id="rId5"/>
    <sheet name="Note B" sheetId="6" r:id="rId6"/>
  </sheets>
  <externalReferences>
    <externalReference r:id="rId9"/>
  </externalReferences>
  <definedNames/>
  <calcPr fullCalcOnLoad="1"/>
</workbook>
</file>

<file path=xl/sharedStrings.xml><?xml version="1.0" encoding="utf-8"?>
<sst xmlns="http://schemas.openxmlformats.org/spreadsheetml/2006/main" count="485" uniqueCount="337">
  <si>
    <t>Perak Corporation Berhad</t>
  </si>
  <si>
    <t>(Company no. 210915-U)</t>
  </si>
  <si>
    <t>Condensed Consolidated Statement of Comprehensive Income</t>
  </si>
  <si>
    <t>For the Nine-Month Period Ended 30 September 2010</t>
  </si>
  <si>
    <t>(The figures have not been audited)</t>
  </si>
  <si>
    <t>INDIVIDUAL PERIOD</t>
  </si>
  <si>
    <t>CUMULATIVE PERIOD</t>
  </si>
  <si>
    <t>CURRENT</t>
  </si>
  <si>
    <t>PRECEDING</t>
  </si>
  <si>
    <t>YEAR</t>
  </si>
  <si>
    <t>QUARTER</t>
  </si>
  <si>
    <t xml:space="preserve">CORRESPONDING </t>
  </si>
  <si>
    <t>TO DATE</t>
  </si>
  <si>
    <t>PERIOD</t>
  </si>
  <si>
    <t>30/9/2010</t>
  </si>
  <si>
    <t>30/9/2009</t>
  </si>
  <si>
    <t>Note</t>
  </si>
  <si>
    <t>RM '000</t>
  </si>
  <si>
    <t>RM’000</t>
  </si>
  <si>
    <t>Continuing Operations</t>
  </si>
  <si>
    <t>Revenue</t>
  </si>
  <si>
    <t>A4</t>
  </si>
  <si>
    <t>Cost of sales</t>
  </si>
  <si>
    <t>Gross profit</t>
  </si>
  <si>
    <t>Other operating income</t>
  </si>
  <si>
    <t>Operating expenses</t>
  </si>
  <si>
    <t>Finance costs</t>
  </si>
  <si>
    <t>Share of results of associate</t>
  </si>
  <si>
    <t>Profit before taxation</t>
  </si>
  <si>
    <t>Taxation</t>
  </si>
  <si>
    <t>B5</t>
  </si>
  <si>
    <t xml:space="preserve">Profit for the period from </t>
  </si>
  <si>
    <t>continuing operations</t>
  </si>
  <si>
    <t>Discontinued operations</t>
  </si>
  <si>
    <t>Loss for the period from</t>
  </si>
  <si>
    <t>discontinued operations</t>
  </si>
  <si>
    <t>Total comprehensive income</t>
  </si>
  <si>
    <t>for the period</t>
  </si>
  <si>
    <t>Attributable to:</t>
  </si>
  <si>
    <t>Equity holders of the Company</t>
  </si>
  <si>
    <t>Minority interests</t>
  </si>
  <si>
    <t>Earnings per share attributable</t>
  </si>
  <si>
    <t>to equity holders of the parent:</t>
  </si>
  <si>
    <t xml:space="preserve">Basic, for profit from </t>
  </si>
  <si>
    <t>continuing operations (sen)</t>
  </si>
  <si>
    <t xml:space="preserve">Basic, for loss from </t>
  </si>
  <si>
    <t>B13</t>
  </si>
  <si>
    <t>discontinuing operations (sen)</t>
  </si>
  <si>
    <t>Basic, for profit for the period (sen)</t>
  </si>
  <si>
    <t>Condensed Consolidated Statement of Financial Position</t>
  </si>
  <si>
    <t>As at 30 September 2010</t>
  </si>
  <si>
    <t>As at</t>
  </si>
  <si>
    <t>31/12/2009</t>
  </si>
  <si>
    <t>RM'000</t>
  </si>
  <si>
    <t>NON-CURRENT ASSETS</t>
  </si>
  <si>
    <t>Property, plant and equipment</t>
  </si>
  <si>
    <t>A10</t>
  </si>
  <si>
    <t>Port facilities</t>
  </si>
  <si>
    <t>Land held for property development</t>
  </si>
  <si>
    <t>Investment in associate</t>
  </si>
  <si>
    <t>A11</t>
  </si>
  <si>
    <t>Other investments</t>
  </si>
  <si>
    <t>Intangible assets</t>
  </si>
  <si>
    <t>Deferred tax assets</t>
  </si>
  <si>
    <t>CURRENT ASSETS</t>
  </si>
  <si>
    <t>Property development costs</t>
  </si>
  <si>
    <t>Inventories</t>
  </si>
  <si>
    <t>Trade receivables</t>
  </si>
  <si>
    <t>Other receivables</t>
  </si>
  <si>
    <t>Tax recoverable</t>
  </si>
  <si>
    <t>Cash and bank balances</t>
  </si>
  <si>
    <t>TOTAL ASSETS</t>
  </si>
  <si>
    <t>EQUITY AND LIABILITIES</t>
  </si>
  <si>
    <t xml:space="preserve">Equity attributable to equity </t>
  </si>
  <si>
    <t>holders of the Company</t>
  </si>
  <si>
    <t>Share capital</t>
  </si>
  <si>
    <t>Share premium</t>
  </si>
  <si>
    <t>Retained earnings</t>
  </si>
  <si>
    <t>Total equity</t>
  </si>
  <si>
    <t>Non-current liabilities</t>
  </si>
  <si>
    <t>Borrowings</t>
  </si>
  <si>
    <t>B9</t>
  </si>
  <si>
    <t>Retirement benefits</t>
  </si>
  <si>
    <t>Deferred tax liabilities</t>
  </si>
  <si>
    <t>Current liabilities</t>
  </si>
  <si>
    <t>Trade payables</t>
  </si>
  <si>
    <t>Other payables</t>
  </si>
  <si>
    <t>Tax payable</t>
  </si>
  <si>
    <t>Total liabilities</t>
  </si>
  <si>
    <t>TOTAL EQUITIES AND LIABILITIES</t>
  </si>
  <si>
    <t>Condensed Consolidated Statement of Changes in Equity</t>
  </si>
  <si>
    <t xml:space="preserve">Equty </t>
  </si>
  <si>
    <t>Equity</t>
  </si>
  <si>
    <t xml:space="preserve">Share </t>
  </si>
  <si>
    <t>Share</t>
  </si>
  <si>
    <t xml:space="preserve">Retained </t>
  </si>
  <si>
    <t xml:space="preserve">Minority </t>
  </si>
  <si>
    <t>Total</t>
  </si>
  <si>
    <t>Capital</t>
  </si>
  <si>
    <t>Premium</t>
  </si>
  <si>
    <t>Earnings</t>
  </si>
  <si>
    <t>Interests</t>
  </si>
  <si>
    <t>At 1 January 2010</t>
  </si>
  <si>
    <t>Total Comprehensive Income</t>
  </si>
  <si>
    <t>Transactions with owners</t>
  </si>
  <si>
    <t>Dividends on ordinary shares</t>
  </si>
  <si>
    <t>Acquisition of Minority Interest</t>
  </si>
  <si>
    <t>Total transactions with owners</t>
  </si>
  <si>
    <t>Closing balance at 30 September 2010</t>
  </si>
  <si>
    <t>9 months ended 30 September 2009</t>
  </si>
  <si>
    <t>At 1 January 2009</t>
  </si>
  <si>
    <t xml:space="preserve">Dividends paid by a subsidiary </t>
  </si>
  <si>
    <t xml:space="preserve">  to a minority shareholder</t>
  </si>
  <si>
    <t>Closing balance at 30 September 2009</t>
  </si>
  <si>
    <t>Condensed Consolidated Statement of Cash Flow</t>
  </si>
  <si>
    <t>9 months ended</t>
  </si>
  <si>
    <t>CASH FLOW FROM OPERATING ACTIVITIES</t>
  </si>
  <si>
    <t>Profit before taxation from:</t>
  </si>
  <si>
    <t>Continuing operations</t>
  </si>
  <si>
    <t xml:space="preserve">Profit before taxation </t>
  </si>
  <si>
    <t>Adjustments for :</t>
  </si>
  <si>
    <t>Non cash items</t>
  </si>
  <si>
    <t>Non operating items (which are investing/financing)</t>
  </si>
  <si>
    <t>Operating profit before working capital changes</t>
  </si>
  <si>
    <t>Working capital changes:</t>
  </si>
  <si>
    <t>Cash generated from operations</t>
  </si>
  <si>
    <t>Taxes paid</t>
  </si>
  <si>
    <t>Retirement benefits paid</t>
  </si>
  <si>
    <t>Land &amp; development expenditure paid</t>
  </si>
  <si>
    <t>Net cash generated from operating activities</t>
  </si>
  <si>
    <t>CASH FLOW FROM INVESTING ACTIVITIES</t>
  </si>
  <si>
    <t>Interest received</t>
  </si>
  <si>
    <t>Purchase of property, plant &amp; equipment</t>
  </si>
  <si>
    <t>Purchase of port facilities</t>
  </si>
  <si>
    <t>Proceeds from maturity of other investments</t>
  </si>
  <si>
    <t>Other investing activities</t>
  </si>
  <si>
    <t>Net cash generated from/(used in) investing activities</t>
  </si>
  <si>
    <t>CASH FLOW FROM FINANCING ACTIVITIES</t>
  </si>
  <si>
    <t>Interest paid</t>
  </si>
  <si>
    <t>Dividend paid</t>
  </si>
  <si>
    <t>Net decrease in short term borrowings</t>
  </si>
  <si>
    <t>Other financing activities</t>
  </si>
  <si>
    <t>Net cash used in financing activities</t>
  </si>
  <si>
    <t>NET INCREASE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</si>
  <si>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</si>
  <si>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</si>
  <si>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</si>
  <si>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</si>
  <si>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</si>
  <si>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(Incorporated in Malaysia)</t>
  </si>
  <si>
    <t>A1</t>
  </si>
  <si>
    <t>Basis of Preparation</t>
  </si>
  <si>
    <t>A2</t>
  </si>
  <si>
    <t>Changes in Accounting Policies</t>
  </si>
  <si>
    <t>FRS 4 : Insurance Contracts</t>
  </si>
  <si>
    <t>FRS 7 : Financial Instruments : Disclosures</t>
  </si>
  <si>
    <t>FRS 8 : Operating Segments</t>
  </si>
  <si>
    <t>FRS 101 : Presentation of Financial Statements (revised)</t>
  </si>
  <si>
    <t>FRS 123 : Borrowing Costs</t>
  </si>
  <si>
    <t xml:space="preserve"> </t>
  </si>
  <si>
    <t>Amendments to FRS 132 : Financial Instruments : Classification of Rights Issues</t>
  </si>
  <si>
    <t>FRS 139 : Financial Instruments : Recognition and Measurements</t>
  </si>
  <si>
    <t>Amendments to FRS 1 : First Time Adoption of Financial Reporting Standards and FRS 127 : Consolidated</t>
  </si>
  <si>
    <t>and Separate Financial Statements : Cost of an Investment in a Subsidiary, Jointly Controlled Entity or</t>
  </si>
  <si>
    <t>Associate</t>
  </si>
  <si>
    <t>Amendments to FRS 2 : Share Based Payment - Vesting Conditions and Cancellations</t>
  </si>
  <si>
    <t>Amendments to FRS 132 : Financial Instruments : Presentation</t>
  </si>
  <si>
    <t>Amendments to FRS 139 : Financial Instruments : Recognition and Measurement, FRS 7 : Financial</t>
  </si>
  <si>
    <t>Instruments : Disclosures and IC Interpretation 9 : Reassessment of Embedded Derivatives</t>
  </si>
  <si>
    <t>Amendments to FRS's 'Improvements to FRSs (2009)'</t>
  </si>
  <si>
    <t>IC Interpretation 9 : Reassessment of Embedded Derivatives</t>
  </si>
  <si>
    <t>IC Interpretation 10 : Interim Financial Reporting and Impairment</t>
  </si>
  <si>
    <t>IC Interpretation 11 : FRS 2 - Group and Treasury Share Transaction</t>
  </si>
  <si>
    <t>IC Interpretation 13 : Customer Loyalty Programmes</t>
  </si>
  <si>
    <t>IC Interpretation 14 : FRS 119 - The Limit on a Defined Benefit Asset, Minimum Funding Requirements</t>
  </si>
  <si>
    <t>and their Interaction</t>
  </si>
  <si>
    <t>TRi - 3 : Presentation of Financial Statements of Islamic Financial Institutions</t>
  </si>
  <si>
    <t xml:space="preserve">As </t>
  </si>
  <si>
    <t>As</t>
  </si>
  <si>
    <t xml:space="preserve">Previously </t>
  </si>
  <si>
    <t>Restated</t>
  </si>
  <si>
    <t>stated</t>
  </si>
  <si>
    <t xml:space="preserve">  </t>
  </si>
  <si>
    <t>Non-current assets</t>
  </si>
  <si>
    <t>Property, plant &amp; equipment</t>
  </si>
  <si>
    <t>Prepaid land lease payments</t>
  </si>
  <si>
    <t>Effective date</t>
  </si>
  <si>
    <t>Revised FRS 1(2010)    :</t>
  </si>
  <si>
    <t>First Time Adoption of Financial Reporting Standards</t>
  </si>
  <si>
    <t>1 July 2010</t>
  </si>
  <si>
    <t>Revised FRS 3(2010)    :</t>
  </si>
  <si>
    <t>Business Combinations</t>
  </si>
  <si>
    <t>Revised FRS 127(2010) :</t>
  </si>
  <si>
    <t xml:space="preserve">Consolidated and Separate Financial Statements </t>
  </si>
  <si>
    <t xml:space="preserve">Limited Exemption from Comparative FRS 7 Disclosures for the First Time Adopters </t>
  </si>
  <si>
    <t>(Amendments to FRS 1)</t>
  </si>
  <si>
    <t>1 January 2011</t>
  </si>
  <si>
    <t>Improving Disclosures about Financial Instruments (Amendments to FRS 7)</t>
  </si>
  <si>
    <t>Additional Exemptions for First Time Adopter (Amendments to FRS 1)</t>
  </si>
  <si>
    <t>Group Cash-settled Share based Payment Transactions (Amendments to FRS 2)</t>
  </si>
  <si>
    <t>Amendments to FRS 2 : Share Based Payment</t>
  </si>
  <si>
    <t>Amendments to FRS 5 : Non Current Assets Held for Sales and Discontinued Operations</t>
  </si>
  <si>
    <t>Amendments to FRS 138 : Intangible Assets</t>
  </si>
  <si>
    <t>IC Interpretation 4         :</t>
  </si>
  <si>
    <t>Determining whether an Arrangement contains a Lease</t>
  </si>
  <si>
    <t>IC Interpretation 12       :</t>
  </si>
  <si>
    <t>Service Concession Arrangements</t>
  </si>
  <si>
    <t>IC Interpretation 15       :</t>
  </si>
  <si>
    <t>Agreements for the Construction of Real Estate</t>
  </si>
  <si>
    <t>1 January 2012</t>
  </si>
  <si>
    <t>IC Interpretation 16       :</t>
  </si>
  <si>
    <t>Hedges of a Net Investment in a Foreign Operation</t>
  </si>
  <si>
    <t>IC Interpretation 17       :</t>
  </si>
  <si>
    <t>Distributions of Non Cash Assets to Owners</t>
  </si>
  <si>
    <t>IC Interpretation 18       :</t>
  </si>
  <si>
    <t>Transfer of Assets from Customers</t>
  </si>
  <si>
    <t>Amendments to IC Interpretation 9 Reassessment of Embedded Derivatives</t>
  </si>
  <si>
    <t>Technical Release 3     :</t>
  </si>
  <si>
    <t xml:space="preserve">Guidance on Diclosures of Transition to IFRSs </t>
  </si>
  <si>
    <t>31 December 2010</t>
  </si>
  <si>
    <t>TR i-4                          :</t>
  </si>
  <si>
    <t>Shariah Compliant Sale Contracts</t>
  </si>
  <si>
    <t>A3</t>
  </si>
  <si>
    <t>Auditors’ Report on Preceding Annual Financial Statements</t>
  </si>
  <si>
    <t>Segmental Information</t>
  </si>
  <si>
    <t>3 months ended</t>
  </si>
  <si>
    <t>Segment Revenue</t>
  </si>
  <si>
    <t>Revenue from continuing operations:</t>
  </si>
  <si>
    <t>Infrastructure</t>
  </si>
  <si>
    <t>Township development</t>
  </si>
  <si>
    <t>Management services and others</t>
  </si>
  <si>
    <t>Total revenue</t>
  </si>
  <si>
    <t>Eliminations</t>
  </si>
  <si>
    <t>Revenue from discontinued operations   :</t>
  </si>
  <si>
    <t>Segment Results</t>
  </si>
  <si>
    <t>Results from continuing operations:</t>
  </si>
  <si>
    <t>Results of associates</t>
  </si>
  <si>
    <t>Results from discontinued operations    :</t>
  </si>
  <si>
    <t>A5</t>
  </si>
  <si>
    <t xml:space="preserve"> Unusual Items due to their Nature, Size or Incidence</t>
  </si>
  <si>
    <t>A6</t>
  </si>
  <si>
    <t xml:space="preserve"> Changes in Estimates</t>
  </si>
  <si>
    <t>A7</t>
  </si>
  <si>
    <t>Comments about Seasonal or Cyclical Factors</t>
  </si>
  <si>
    <t>A8</t>
  </si>
  <si>
    <t>Dividends Paid</t>
  </si>
  <si>
    <t>A9</t>
  </si>
  <si>
    <t>Carrying Amount of Revalued Assets</t>
  </si>
  <si>
    <t>Debt and Equity Securities</t>
  </si>
  <si>
    <t>Changes in Composition of the Group</t>
  </si>
  <si>
    <t>A12</t>
  </si>
  <si>
    <t>Capital Commitments</t>
  </si>
  <si>
    <t xml:space="preserve">As at </t>
  </si>
  <si>
    <t>i)</t>
  </si>
  <si>
    <t>Authorised but not contracted for</t>
  </si>
  <si>
    <t>ii)</t>
  </si>
  <si>
    <t>Contracted but not provided for</t>
  </si>
  <si>
    <t>A13</t>
  </si>
  <si>
    <t>Changes in Contingent Liabilities and Contingent Assets</t>
  </si>
  <si>
    <t>The Group does not have any material contingent liabilities nor contingent assets during the current financial</t>
  </si>
  <si>
    <t xml:space="preserve"> period.</t>
  </si>
  <si>
    <t>A14</t>
  </si>
  <si>
    <t>Subsequent Events</t>
  </si>
  <si>
    <t>A15</t>
  </si>
  <si>
    <t>Derivatives</t>
  </si>
  <si>
    <t>a)</t>
  </si>
  <si>
    <t>b)</t>
  </si>
  <si>
    <t>A16</t>
  </si>
  <si>
    <t>Gain/Losses arising from Fair Value changes of Financial Liabilities</t>
  </si>
  <si>
    <t>PERAK CORPORATION BERHAD</t>
  </si>
  <si>
    <t>30/09/10</t>
  </si>
  <si>
    <t>30/09/09</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</si>
  <si>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</si>
  <si>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</si>
  <si>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</si>
  <si>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</si>
  <si>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</si>
  <si>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</si>
  <si>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</si>
  <si>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</si>
  <si>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</si>
  <si>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</si>
  <si>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9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</si>
  <si>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</si>
  <si>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</si>
  <si>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</si>
  <si>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</si>
  <si>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</si>
  <si>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</si>
  <si>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</si>
  <si>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period were as follows: </t>
  </si>
  <si>
    <t>31/12/09</t>
  </si>
  <si>
    <t>Balance at the beginning of the period</t>
  </si>
  <si>
    <t>Purchase of quoted unit trusts</t>
  </si>
  <si>
    <t>Maturity of other investments</t>
  </si>
  <si>
    <t>Balance at the end of the period, at book value</t>
  </si>
  <si>
    <t>At market value</t>
  </si>
  <si>
    <t>B8</t>
  </si>
  <si>
    <t>Corporate Proposals</t>
  </si>
  <si>
    <t>There are no corporate proposals announced and not completed as at the date of this announcement.</t>
  </si>
  <si>
    <t>(a)</t>
  </si>
  <si>
    <t>Short term borrowings</t>
  </si>
  <si>
    <t>Secured :</t>
  </si>
  <si>
    <t>Hire purchase and lease</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</si>
  <si>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</si>
  <si>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</si>
  <si>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</si>
  <si>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</si>
  <si>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</si>
  <si>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</si>
  <si>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</si>
  <si>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</si>
  <si>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</si>
  <si>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</si>
  <si>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</si>
  <si>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</si>
  <si>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</si>
  <si>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Dividend Payable</t>
  </si>
  <si>
    <t>Earnings Per Share</t>
  </si>
  <si>
    <t xml:space="preserve">Profit from continuing operations attributable </t>
  </si>
  <si>
    <t xml:space="preserve">    to ordinary equity holders of the parent (RM'000)</t>
  </si>
  <si>
    <t xml:space="preserve">Loss from discontinued operations attributable </t>
  </si>
  <si>
    <t>Weighted average number of</t>
  </si>
  <si>
    <t xml:space="preserve">    ordinary shares in issue ('000)</t>
  </si>
  <si>
    <t>Basic earnings per share (sen) for:</t>
  </si>
  <si>
    <t xml:space="preserve">   Profit from continuing operations</t>
  </si>
  <si>
    <t xml:space="preserve">   Loss from discontinued operations</t>
  </si>
  <si>
    <t>B14</t>
  </si>
  <si>
    <t>Authorisation for Issue</t>
  </si>
  <si>
    <t>By Order of the Board</t>
  </si>
  <si>
    <t>Cheai Weng Hoong</t>
  </si>
  <si>
    <t>Company Secretary</t>
  </si>
  <si>
    <t>Ipoh</t>
  </si>
  <si>
    <t xml:space="preserve">Purchase of ordinary shares of a subsidiary from </t>
  </si>
  <si>
    <t>|– Attributable to owners of the parent –|</t>
  </si>
  <si>
    <t>Date: 24 November 2010</t>
  </si>
  <si>
    <t>Current assets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</si>
</sst>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0_);_(* \(#,##0.00\);_(* &quot;-&quot;_);_(@_)"/>
    <numFmt numFmtId="166" formatCode="_(* #,##0.0_);_(* \(#,##0.0\);_(* &quot;-&quot;_);_(@_)"/>
    <numFmt numFmtId="167" formatCode="_(* #,##0_);_(* \(#,##0\);_(* &quot;-&quot;??_);_(@_)"/>
    <numFmt numFmtId="168" formatCode="_(* #,##0.0_);_(* \(#,##0.0\);_(* &quot;-&quot;??_);_(@_)"/>
    <numFmt numFmtId="169" formatCode="_-* #,##0.00_-;\-* #,##0.00_-;_-* &quot;-&quot;??_-;_-@_-"/>
    <numFmt numFmtId="170" formatCode="0.0"/>
  </numFmts>
  <fonts count="31">
    <font>
      <sz val="11"/>
      <color indexed="8"/>
      <name val="Calibri"/>
      <family val="2"/>
    </font>
    <font>
      <sz val="10"/>
      <name val="Arial"/>
      <family val="2"/>
    </font>
    <font>
      <b/>
      <sz val="12"/>
      <name val="Trebuchet MS"/>
      <family val="2"/>
    </font>
    <font>
      <sz val="12"/>
      <name val="Trebuchet MS"/>
      <family val="2"/>
    </font>
    <font>
      <b/>
      <sz val="10"/>
      <name val="Trebuchet MS"/>
      <family val="2"/>
    </font>
    <font>
      <b/>
      <sz val="11"/>
      <name val="Trebuchet MS"/>
      <family val="2"/>
    </font>
    <font>
      <sz val="11"/>
      <name val="Trebuchet MS"/>
      <family val="2"/>
    </font>
    <font>
      <sz val="10"/>
      <name val="Trebuchet MS"/>
      <family val="2"/>
    </font>
    <font>
      <u val="single"/>
      <sz val="11"/>
      <name val="Trebuchet MS"/>
      <family val="2"/>
    </font>
    <font>
      <b/>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0"/>
      <color indexed="8"/>
      <name val="Arial"/>
      <family val="2"/>
    </font>
    <font>
      <b/>
      <sz val="10"/>
      <color indexed="9"/>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lignment/>
      <protection/>
    </xf>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06">
    <xf numFmtId="0" fontId="0" fillId="0" borderId="0" xfId="0" applyAlignment="1">
      <alignment/>
    </xf>
    <xf numFmtId="0" fontId="2" fillId="0" borderId="0" xfId="46" applyNumberFormat="1" applyFont="1">
      <alignment/>
      <protection/>
    </xf>
    <xf numFmtId="0" fontId="3" fillId="0" borderId="0" xfId="46" applyNumberFormat="1" applyFont="1">
      <alignment/>
      <protection/>
    </xf>
    <xf numFmtId="0" fontId="3" fillId="0" borderId="0" xfId="46" applyNumberFormat="1" applyFont="1" applyAlignment="1">
      <alignment horizontal="center"/>
      <protection/>
    </xf>
    <xf numFmtId="0" fontId="4" fillId="0" borderId="0" xfId="46" applyNumberFormat="1" applyFont="1" applyAlignment="1">
      <alignment horizontal="right"/>
      <protection/>
    </xf>
    <xf numFmtId="0" fontId="2" fillId="0" borderId="0" xfId="46" applyNumberFormat="1" applyFont="1" applyAlignment="1">
      <alignment horizontal="center"/>
      <protection/>
    </xf>
    <xf numFmtId="16" fontId="2" fillId="0" borderId="0" xfId="46" applyNumberFormat="1" applyFont="1" applyAlignment="1">
      <alignment horizontal="center"/>
      <protection/>
    </xf>
    <xf numFmtId="14" fontId="2" fillId="0" borderId="0" xfId="46" applyNumberFormat="1" applyFont="1" applyAlignment="1" quotePrefix="1">
      <alignment horizontal="center"/>
      <protection/>
    </xf>
    <xf numFmtId="41" fontId="3" fillId="0" borderId="0" xfId="46" applyNumberFormat="1" applyFont="1" applyAlignment="1">
      <alignment horizontal="center"/>
      <protection/>
    </xf>
    <xf numFmtId="41" fontId="3" fillId="0" borderId="0" xfId="46" applyNumberFormat="1" applyFont="1" applyBorder="1" applyAlignment="1">
      <alignment horizontal="center"/>
      <protection/>
    </xf>
    <xf numFmtId="3" fontId="3" fillId="0" borderId="0" xfId="46" applyNumberFormat="1" applyFont="1">
      <alignment/>
      <protection/>
    </xf>
    <xf numFmtId="41" fontId="3" fillId="0" borderId="10" xfId="46" applyNumberFormat="1" applyFont="1" applyBorder="1" applyAlignment="1">
      <alignment horizontal="center"/>
      <protection/>
    </xf>
    <xf numFmtId="3" fontId="2" fillId="0" borderId="0" xfId="46" applyNumberFormat="1" applyFont="1">
      <alignment/>
      <protection/>
    </xf>
    <xf numFmtId="41" fontId="3" fillId="0" borderId="0" xfId="46" applyNumberFormat="1" applyFont="1" applyFill="1" applyAlignment="1">
      <alignment horizontal="center"/>
      <protection/>
    </xf>
    <xf numFmtId="41" fontId="3" fillId="0" borderId="0" xfId="46" applyNumberFormat="1" applyFont="1" applyFill="1" applyBorder="1" applyAlignment="1">
      <alignment horizontal="center"/>
      <protection/>
    </xf>
    <xf numFmtId="41" fontId="3" fillId="0" borderId="10" xfId="46" applyNumberFormat="1" applyFont="1" applyFill="1" applyBorder="1" applyAlignment="1">
      <alignment horizontal="center"/>
      <protection/>
    </xf>
    <xf numFmtId="41" fontId="3" fillId="0" borderId="11" xfId="46" applyNumberFormat="1" applyFont="1" applyBorder="1" applyAlignment="1">
      <alignment horizontal="center"/>
      <protection/>
    </xf>
    <xf numFmtId="165" fontId="3" fillId="0" borderId="0" xfId="46" applyNumberFormat="1" applyFont="1" applyFill="1" applyBorder="1" applyAlignment="1">
      <alignment horizontal="center"/>
      <protection/>
    </xf>
    <xf numFmtId="165" fontId="3" fillId="0" borderId="0" xfId="46" applyNumberFormat="1" applyFont="1" applyBorder="1" applyAlignment="1">
      <alignment horizontal="center"/>
      <protection/>
    </xf>
    <xf numFmtId="166" fontId="3" fillId="0" borderId="0" xfId="46" applyNumberFormat="1" applyFont="1" applyBorder="1" applyAlignment="1">
      <alignment horizontal="center"/>
      <protection/>
    </xf>
    <xf numFmtId="165" fontId="3" fillId="0" borderId="11" xfId="46" applyNumberFormat="1" applyFont="1" applyBorder="1" applyAlignment="1">
      <alignment horizontal="center"/>
      <protection/>
    </xf>
    <xf numFmtId="165" fontId="3" fillId="0" borderId="0" xfId="46" applyNumberFormat="1" applyFont="1" applyAlignment="1">
      <alignment horizontal="center"/>
      <protection/>
    </xf>
    <xf numFmtId="0" fontId="5" fillId="0" borderId="0" xfId="46" applyNumberFormat="1" applyFont="1">
      <alignment/>
      <protection/>
    </xf>
    <xf numFmtId="0" fontId="6" fillId="0" borderId="0" xfId="46" applyNumberFormat="1" applyFont="1">
      <alignment/>
      <protection/>
    </xf>
    <xf numFmtId="0" fontId="6" fillId="0" borderId="0" xfId="46" applyNumberFormat="1" applyFont="1" applyAlignment="1">
      <alignment horizontal="center"/>
      <protection/>
    </xf>
    <xf numFmtId="0" fontId="6" fillId="0" borderId="0" xfId="46" applyNumberFormat="1" applyFont="1" applyAlignment="1">
      <alignment horizontal="right"/>
      <protection/>
    </xf>
    <xf numFmtId="0" fontId="7" fillId="0" borderId="0" xfId="46" applyNumberFormat="1" applyFont="1">
      <alignment/>
      <protection/>
    </xf>
    <xf numFmtId="0" fontId="5" fillId="0" borderId="0" xfId="46" applyNumberFormat="1" applyFont="1" applyAlignment="1">
      <alignment horizontal="right"/>
      <protection/>
    </xf>
    <xf numFmtId="0" fontId="5" fillId="0" borderId="0" xfId="46" applyNumberFormat="1" applyFont="1" applyAlignment="1">
      <alignment horizontal="center"/>
      <protection/>
    </xf>
    <xf numFmtId="14" fontId="5" fillId="0" borderId="0" xfId="46" applyNumberFormat="1" applyFont="1" applyAlignment="1" quotePrefix="1">
      <alignment horizontal="right"/>
      <protection/>
    </xf>
    <xf numFmtId="41" fontId="6" fillId="0" borderId="0" xfId="46" applyNumberFormat="1" applyFont="1" applyFill="1">
      <alignment/>
      <protection/>
    </xf>
    <xf numFmtId="41" fontId="6" fillId="0" borderId="0" xfId="46" applyNumberFormat="1" applyFont="1">
      <alignment/>
      <protection/>
    </xf>
    <xf numFmtId="41" fontId="6" fillId="0" borderId="12" xfId="46" applyNumberFormat="1" applyFont="1" applyBorder="1">
      <alignment/>
      <protection/>
    </xf>
    <xf numFmtId="41" fontId="6" fillId="0" borderId="0" xfId="46" applyNumberFormat="1" applyFont="1" applyBorder="1">
      <alignment/>
      <protection/>
    </xf>
    <xf numFmtId="41" fontId="6" fillId="0" borderId="10" xfId="46" applyNumberFormat="1" applyFont="1" applyBorder="1">
      <alignment/>
      <protection/>
    </xf>
    <xf numFmtId="41" fontId="6" fillId="0" borderId="11" xfId="46" applyNumberFormat="1" applyFont="1" applyBorder="1">
      <alignment/>
      <protection/>
    </xf>
    <xf numFmtId="41" fontId="6" fillId="0" borderId="13" xfId="46" applyNumberFormat="1" applyFont="1" applyBorder="1">
      <alignment/>
      <protection/>
    </xf>
    <xf numFmtId="167" fontId="6" fillId="0" borderId="10" xfId="42" applyNumberFormat="1" applyFont="1" applyBorder="1" applyAlignment="1">
      <alignment/>
    </xf>
    <xf numFmtId="167" fontId="6" fillId="0" borderId="0" xfId="42" applyNumberFormat="1" applyFont="1" applyAlignment="1">
      <alignment/>
    </xf>
    <xf numFmtId="167" fontId="6" fillId="0" borderId="12" xfId="42" applyNumberFormat="1" applyFont="1" applyBorder="1" applyAlignment="1">
      <alignment/>
    </xf>
    <xf numFmtId="167" fontId="6" fillId="0" borderId="13" xfId="42" applyNumberFormat="1" applyFont="1" applyBorder="1" applyAlignment="1">
      <alignment/>
    </xf>
    <xf numFmtId="0" fontId="8" fillId="0" borderId="0" xfId="46" applyNumberFormat="1" applyFont="1">
      <alignment/>
      <protection/>
    </xf>
    <xf numFmtId="167" fontId="6" fillId="0" borderId="14" xfId="42" applyNumberFormat="1" applyFont="1" applyBorder="1" applyAlignment="1">
      <alignment/>
    </xf>
    <xf numFmtId="167" fontId="6" fillId="0" borderId="0" xfId="46" applyNumberFormat="1" applyFont="1">
      <alignment/>
      <protection/>
    </xf>
    <xf numFmtId="0" fontId="5" fillId="0" borderId="0" xfId="46" applyNumberFormat="1" applyFont="1" applyFill="1">
      <alignment/>
      <protection/>
    </xf>
    <xf numFmtId="0" fontId="6" fillId="0" borderId="0" xfId="46" applyNumberFormat="1" applyFont="1" applyFill="1">
      <alignment/>
      <protection/>
    </xf>
    <xf numFmtId="0" fontId="5" fillId="0" borderId="0" xfId="46" applyNumberFormat="1" applyFont="1" applyFill="1" applyAlignment="1">
      <alignment horizontal="center"/>
      <protection/>
    </xf>
    <xf numFmtId="14" fontId="5" fillId="0" borderId="0" xfId="46" applyNumberFormat="1" applyFont="1" applyFill="1" applyAlignment="1" quotePrefix="1">
      <alignment horizontal="center"/>
      <protection/>
    </xf>
    <xf numFmtId="41" fontId="6" fillId="0" borderId="10" xfId="46" applyNumberFormat="1" applyFont="1" applyFill="1" applyBorder="1">
      <alignment/>
      <protection/>
    </xf>
    <xf numFmtId="41" fontId="6" fillId="0" borderId="0" xfId="46" applyNumberFormat="1" applyFont="1" applyFill="1" applyBorder="1">
      <alignment/>
      <protection/>
    </xf>
    <xf numFmtId="41" fontId="6" fillId="0" borderId="12" xfId="46" applyNumberFormat="1" applyFont="1" applyFill="1" applyBorder="1">
      <alignment/>
      <protection/>
    </xf>
    <xf numFmtId="41" fontId="6" fillId="0" borderId="11" xfId="46" applyNumberFormat="1" applyFont="1" applyFill="1" applyBorder="1">
      <alignment/>
      <protection/>
    </xf>
    <xf numFmtId="0" fontId="9" fillId="0" borderId="0" xfId="46" applyNumberFormat="1" applyFont="1" applyFill="1">
      <alignment/>
      <protection/>
    </xf>
    <xf numFmtId="0" fontId="1" fillId="0" borderId="0" xfId="46" applyNumberFormat="1" applyFont="1" applyFill="1">
      <alignment/>
      <protection/>
    </xf>
    <xf numFmtId="0" fontId="1" fillId="0" borderId="0" xfId="46" applyNumberFormat="1" applyFont="1" applyFill="1" applyAlignment="1">
      <alignment horizontal="justify"/>
      <protection/>
    </xf>
    <xf numFmtId="0" fontId="1" fillId="0" borderId="0" xfId="46" applyNumberFormat="1" applyFont="1" applyFill="1" applyAlignment="1">
      <alignment horizontal="right"/>
      <protection/>
    </xf>
    <xf numFmtId="0" fontId="9" fillId="0" borderId="0" xfId="46" applyNumberFormat="1" applyFont="1" applyFill="1" applyAlignment="1">
      <alignment horizontal="right"/>
      <protection/>
    </xf>
    <xf numFmtId="167" fontId="1" fillId="0" borderId="0" xfId="42" applyNumberFormat="1" applyFont="1" applyFill="1" applyAlignment="1">
      <alignment/>
    </xf>
    <xf numFmtId="0" fontId="10" fillId="0" borderId="0" xfId="46" applyNumberFormat="1" applyFont="1" applyFill="1">
      <alignment/>
      <protection/>
    </xf>
    <xf numFmtId="0" fontId="10" fillId="0" borderId="0" xfId="46" applyNumberFormat="1" applyFont="1" applyFill="1" applyAlignment="1">
      <alignment horizontal="right" vertical="top"/>
      <protection/>
    </xf>
    <xf numFmtId="14" fontId="1" fillId="0" borderId="0" xfId="46" applyNumberFormat="1" applyFont="1" applyFill="1" applyAlignment="1" quotePrefix="1">
      <alignment horizontal="right"/>
      <protection/>
    </xf>
    <xf numFmtId="15" fontId="1" fillId="0" borderId="0" xfId="46" applyNumberFormat="1" applyFont="1" applyFill="1" applyAlignment="1" quotePrefix="1">
      <alignment horizontal="right"/>
      <protection/>
    </xf>
    <xf numFmtId="14" fontId="9" fillId="0" borderId="0" xfId="46" applyNumberFormat="1" applyFont="1" applyFill="1" applyAlignment="1">
      <alignment horizontal="right"/>
      <protection/>
    </xf>
    <xf numFmtId="41" fontId="1" fillId="0" borderId="0" xfId="46" applyNumberFormat="1" applyFont="1" applyFill="1">
      <alignment/>
      <protection/>
    </xf>
    <xf numFmtId="41" fontId="1" fillId="0" borderId="10" xfId="46" applyNumberFormat="1" applyFont="1" applyFill="1" applyBorder="1">
      <alignment/>
      <protection/>
    </xf>
    <xf numFmtId="41" fontId="1" fillId="0" borderId="0" xfId="46" applyNumberFormat="1" applyFont="1" applyFill="1" applyBorder="1">
      <alignment/>
      <protection/>
    </xf>
    <xf numFmtId="41" fontId="1" fillId="0" borderId="11" xfId="46" applyNumberFormat="1" applyFont="1" applyFill="1" applyBorder="1">
      <alignment/>
      <protection/>
    </xf>
    <xf numFmtId="0" fontId="1" fillId="0" borderId="0" xfId="46" applyNumberFormat="1" applyFont="1" applyFill="1" applyBorder="1">
      <alignment/>
      <protection/>
    </xf>
    <xf numFmtId="41" fontId="1" fillId="0" borderId="13" xfId="46" applyNumberFormat="1" applyFont="1" applyFill="1" applyBorder="1">
      <alignment/>
      <protection/>
    </xf>
    <xf numFmtId="167" fontId="1" fillId="0" borderId="13" xfId="42" applyNumberFormat="1" applyFont="1" applyFill="1" applyBorder="1" applyAlignment="1">
      <alignment/>
    </xf>
    <xf numFmtId="0" fontId="9" fillId="0" borderId="0" xfId="46" applyNumberFormat="1" applyFont="1" applyFill="1" applyBorder="1" applyAlignment="1">
      <alignment horizontal="right"/>
      <protection/>
    </xf>
    <xf numFmtId="41" fontId="1" fillId="0" borderId="0" xfId="46" applyNumberFormat="1" applyFont="1" applyFill="1" applyBorder="1" applyAlignment="1">
      <alignment horizontal="right"/>
      <protection/>
    </xf>
    <xf numFmtId="0" fontId="9" fillId="0" borderId="0" xfId="46" applyNumberFormat="1" applyFont="1">
      <alignment/>
      <protection/>
    </xf>
    <xf numFmtId="0" fontId="9" fillId="0" borderId="0" xfId="46" applyNumberFormat="1" applyFont="1" applyBorder="1" applyAlignment="1">
      <alignment horizontal="left"/>
      <protection/>
    </xf>
    <xf numFmtId="0" fontId="9" fillId="0" borderId="0" xfId="46" applyNumberFormat="1" applyFont="1" applyBorder="1">
      <alignment/>
      <protection/>
    </xf>
    <xf numFmtId="0" fontId="1" fillId="0" borderId="0" xfId="46" applyNumberFormat="1" applyFont="1" applyBorder="1">
      <alignment/>
      <protection/>
    </xf>
    <xf numFmtId="0" fontId="1" fillId="0" borderId="0" xfId="46" applyNumberFormat="1" applyFont="1">
      <alignment/>
      <protection/>
    </xf>
    <xf numFmtId="0" fontId="9" fillId="0" borderId="0" xfId="46" applyNumberFormat="1" applyFont="1" applyAlignment="1">
      <alignment horizontal="left"/>
      <protection/>
    </xf>
    <xf numFmtId="0" fontId="9" fillId="0" borderId="0" xfId="46" applyNumberFormat="1" applyFont="1" applyBorder="1" applyAlignment="1">
      <alignment horizontal="right"/>
      <protection/>
    </xf>
    <xf numFmtId="0" fontId="1" fillId="0" borderId="0" xfId="46" applyNumberFormat="1" applyFont="1" applyBorder="1" applyAlignment="1">
      <alignment horizontal="right"/>
      <protection/>
    </xf>
    <xf numFmtId="0" fontId="9" fillId="0" borderId="0" xfId="46" applyNumberFormat="1" applyFont="1" applyAlignment="1">
      <alignment horizontal="right"/>
      <protection/>
    </xf>
    <xf numFmtId="0" fontId="1" fillId="0" borderId="0" xfId="46" applyNumberFormat="1" applyFont="1" applyAlignment="1">
      <alignment horizontal="right"/>
      <protection/>
    </xf>
    <xf numFmtId="41" fontId="1" fillId="0" borderId="0" xfId="46" applyNumberFormat="1" applyFont="1">
      <alignment/>
      <protection/>
    </xf>
    <xf numFmtId="170" fontId="1" fillId="0" borderId="0" xfId="46" applyNumberFormat="1" applyFont="1">
      <alignment/>
      <protection/>
    </xf>
    <xf numFmtId="166" fontId="1" fillId="0" borderId="0" xfId="46" applyNumberFormat="1" applyFont="1">
      <alignment/>
      <protection/>
    </xf>
    <xf numFmtId="43" fontId="1" fillId="0" borderId="0" xfId="46" applyNumberFormat="1" applyFont="1">
      <alignment/>
      <protection/>
    </xf>
    <xf numFmtId="0" fontId="9" fillId="0" borderId="0" xfId="46" applyNumberFormat="1" applyFont="1" applyAlignment="1">
      <alignment horizontal="center"/>
      <protection/>
    </xf>
    <xf numFmtId="0" fontId="9" fillId="0" borderId="0" xfId="46" applyNumberFormat="1" applyFont="1" applyAlignment="1" quotePrefix="1">
      <alignment horizontal="center"/>
      <protection/>
    </xf>
    <xf numFmtId="41" fontId="1" fillId="0" borderId="12" xfId="46" applyNumberFormat="1" applyFont="1" applyBorder="1">
      <alignment/>
      <protection/>
    </xf>
    <xf numFmtId="0" fontId="9" fillId="0" borderId="0" xfId="46" applyNumberFormat="1" applyFont="1" applyBorder="1" applyAlignment="1">
      <alignment horizontal="center"/>
      <protection/>
    </xf>
    <xf numFmtId="14" fontId="9" fillId="0" borderId="0" xfId="46" applyNumberFormat="1" applyFont="1" applyAlignment="1" quotePrefix="1">
      <alignment horizontal="center"/>
      <protection/>
    </xf>
    <xf numFmtId="41" fontId="1" fillId="0" borderId="0" xfId="46" applyNumberFormat="1" applyFont="1" applyBorder="1">
      <alignment/>
      <protection/>
    </xf>
    <xf numFmtId="41" fontId="1" fillId="0" borderId="13" xfId="46" applyNumberFormat="1" applyFont="1" applyBorder="1">
      <alignment/>
      <protection/>
    </xf>
    <xf numFmtId="0" fontId="10" fillId="0" borderId="0" xfId="46" applyNumberFormat="1" applyFont="1">
      <alignment/>
      <protection/>
    </xf>
    <xf numFmtId="41" fontId="1" fillId="0" borderId="10" xfId="46" applyNumberFormat="1" applyFont="1" applyBorder="1">
      <alignment/>
      <protection/>
    </xf>
    <xf numFmtId="41" fontId="1" fillId="0" borderId="11" xfId="46" applyNumberFormat="1" applyFont="1" applyBorder="1">
      <alignment/>
      <protection/>
    </xf>
    <xf numFmtId="41" fontId="1" fillId="0" borderId="12" xfId="46" applyNumberFormat="1" applyFont="1" applyFill="1" applyBorder="1">
      <alignment/>
      <protection/>
    </xf>
    <xf numFmtId="2" fontId="1" fillId="0" borderId="0" xfId="46" applyNumberFormat="1" applyFont="1" applyBorder="1">
      <alignment/>
      <protection/>
    </xf>
    <xf numFmtId="165" fontId="1" fillId="0" borderId="0" xfId="46" applyNumberFormat="1" applyFont="1" applyBorder="1">
      <alignment/>
      <protection/>
    </xf>
    <xf numFmtId="2" fontId="1" fillId="0" borderId="11" xfId="46" applyNumberFormat="1" applyFont="1" applyBorder="1">
      <alignment/>
      <protection/>
    </xf>
    <xf numFmtId="41" fontId="1" fillId="0" borderId="13" xfId="46" applyNumberFormat="1" applyFont="1" applyFill="1" applyBorder="1">
      <alignment/>
      <protection/>
    </xf>
    <xf numFmtId="0" fontId="2" fillId="0" borderId="0" xfId="46" applyNumberFormat="1" applyFont="1" applyAlignment="1">
      <alignment horizontal="center"/>
      <protection/>
    </xf>
    <xf numFmtId="0" fontId="6" fillId="0" borderId="0" xfId="46" applyNumberFormat="1" applyFont="1" applyFill="1" applyAlignment="1">
      <alignment horizontal="center"/>
      <protection/>
    </xf>
    <xf numFmtId="0" fontId="5" fillId="0" borderId="0" xfId="46" applyNumberFormat="1" applyFont="1" applyFill="1" applyAlignment="1">
      <alignment horizontal="center"/>
      <protection/>
    </xf>
    <xf numFmtId="0" fontId="9" fillId="0" borderId="0" xfId="46" applyNumberFormat="1" applyFont="1" applyFill="1" applyAlignment="1">
      <alignment horizontal="center"/>
      <protection/>
    </xf>
    <xf numFmtId="0" fontId="9" fillId="0" borderId="0" xfId="46" applyNumberFormat="1" applyFont="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49</xdr:row>
      <xdr:rowOff>161925</xdr:rowOff>
    </xdr:from>
    <xdr:ext cx="7019925" cy="600075"/>
    <xdr:sp>
      <xdr:nvSpPr>
        <xdr:cNvPr id="1" name="Text Box 1"/>
        <xdr:cNvSpPr txBox="1">
          <a:spLocks noChangeArrowheads="1"/>
        </xdr:cNvSpPr>
      </xdr:nvSpPr>
      <xdr:spPr>
        <a:xfrm>
          <a:off x="0" y="11058525"/>
          <a:ext cx="7019925" cy="6000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year ended 31 December 2009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58</xdr:row>
      <xdr:rowOff>0</xdr:rowOff>
    </xdr:from>
    <xdr:ext cx="6210300" cy="590550"/>
    <xdr:sp>
      <xdr:nvSpPr>
        <xdr:cNvPr id="1" name="Text Box 1"/>
        <xdr:cNvSpPr txBox="1">
          <a:spLocks noChangeArrowheads="1"/>
        </xdr:cNvSpPr>
      </xdr:nvSpPr>
      <xdr:spPr>
        <a:xfrm>
          <a:off x="76200" y="11163300"/>
          <a:ext cx="6210300" cy="59055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financial position should be read in conjunction with the audited financial statements for the year ended 31 December 2009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46</xdr:row>
      <xdr:rowOff>104775</xdr:rowOff>
    </xdr:from>
    <xdr:ext cx="6877050" cy="628650"/>
    <xdr:sp>
      <xdr:nvSpPr>
        <xdr:cNvPr id="1" name="Text Box 2"/>
        <xdr:cNvSpPr txBox="1">
          <a:spLocks noChangeArrowheads="1"/>
        </xdr:cNvSpPr>
      </xdr:nvSpPr>
      <xdr:spPr>
        <a:xfrm>
          <a:off x="9525" y="9705975"/>
          <a:ext cx="6877050" cy="62865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changes in equity should be read in conjunction with the audited financial statements for the year ended 31 December 2009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56</xdr:row>
      <xdr:rowOff>28575</xdr:rowOff>
    </xdr:from>
    <xdr:ext cx="6562725" cy="523875"/>
    <xdr:sp>
      <xdr:nvSpPr>
        <xdr:cNvPr id="1" name="Text Box 1"/>
        <xdr:cNvSpPr txBox="1">
          <a:spLocks noChangeArrowheads="1"/>
        </xdr:cNvSpPr>
      </xdr:nvSpPr>
      <xdr:spPr>
        <a:xfrm>
          <a:off x="38100" y="11544300"/>
          <a:ext cx="6562725" cy="5238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cash flow should be read in conjunction with the audited financial statements for the year ended 31 December 2009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7</xdr:row>
      <xdr:rowOff>19050</xdr:rowOff>
    </xdr:from>
    <xdr:ext cx="5915025" cy="1381125"/>
    <xdr:sp>
      <xdr:nvSpPr>
        <xdr:cNvPr id="1" name="Text Box 1"/>
        <xdr:cNvSpPr txBox="1">
          <a:spLocks noChangeArrowheads="1"/>
        </xdr:cNvSpPr>
      </xdr:nvSpPr>
      <xdr:spPr>
        <a:xfrm>
          <a:off x="247650" y="1152525"/>
          <a:ext cx="5915025" cy="1381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interim financial statements are unaudited and have been prepared in accordance with the requirements of Financial Reporting Standard ("FRS") 134 - Interim Financial Reporting and paragraph 9.22 and Appendix 9B of the Listing Requirements of Bursa Malaysia Securities Berhad.They should be read in conjunction with the audited financial statements for the year ended 31 December 2009 (hereinafter referred to as "Afs 2009"). The explanatory notes attached to the interim financial statements provide an explanation of events and transactions that are significant  to an understanding of the changes in the financial position and performance of the Group since the year ended 31 December 2009. 
</a:t>
          </a:r>
          <a:r>
            <a:rPr lang="en-US" cap="none" sz="1000" b="0" i="0" u="none" baseline="0">
              <a:solidFill>
                <a:srgbClr val="000000"/>
              </a:solidFill>
              <a:latin typeface="Arial"/>
              <a:ea typeface="Arial"/>
              <a:cs typeface="Arial"/>
            </a:rPr>
            <a:t>
</a:t>
          </a:r>
        </a:p>
      </xdr:txBody>
    </xdr:sp>
    <xdr:clientData/>
  </xdr:oneCellAnchor>
  <xdr:oneCellAnchor>
    <xdr:from>
      <xdr:col>1</xdr:col>
      <xdr:colOff>0</xdr:colOff>
      <xdr:row>16</xdr:row>
      <xdr:rowOff>28575</xdr:rowOff>
    </xdr:from>
    <xdr:ext cx="5905500" cy="542925"/>
    <xdr:sp>
      <xdr:nvSpPr>
        <xdr:cNvPr id="2" name="Text Box 2"/>
        <xdr:cNvSpPr txBox="1">
          <a:spLocks noChangeArrowheads="1"/>
        </xdr:cNvSpPr>
      </xdr:nvSpPr>
      <xdr:spPr>
        <a:xfrm>
          <a:off x="247650" y="2619375"/>
          <a:ext cx="5905500" cy="542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are consistent with those adopted  as shown in the Afs 2009, except for the adoption of the following new Financial Reporting Standards (FRSs), Amendments to FRSs and Interpretations with effect from 1 January 2010.
</a:t>
          </a:r>
          <a:r>
            <a:rPr lang="en-US" cap="none" sz="1000" b="0" i="0" u="none" baseline="0">
              <a:solidFill>
                <a:srgbClr val="000000"/>
              </a:solidFill>
              <a:latin typeface="Arial"/>
              <a:ea typeface="Arial"/>
              <a:cs typeface="Arial"/>
            </a:rPr>
            <a:t>
</a:t>
          </a:r>
        </a:p>
      </xdr:txBody>
    </xdr:sp>
    <xdr:clientData/>
  </xdr:oneCellAnchor>
  <xdr:oneCellAnchor>
    <xdr:from>
      <xdr:col>0</xdr:col>
      <xdr:colOff>19050</xdr:colOff>
      <xdr:row>3</xdr:row>
      <xdr:rowOff>57150</xdr:rowOff>
    </xdr:from>
    <xdr:ext cx="6153150" cy="238125"/>
    <xdr:sp>
      <xdr:nvSpPr>
        <xdr:cNvPr id="3" name="Text Box 27"/>
        <xdr:cNvSpPr txBox="1">
          <a:spLocks noChangeArrowheads="1"/>
        </xdr:cNvSpPr>
      </xdr:nvSpPr>
      <xdr:spPr>
        <a:xfrm>
          <a:off x="19050" y="542925"/>
          <a:ext cx="6153150" cy="2381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0</xdr:col>
      <xdr:colOff>228600</xdr:colOff>
      <xdr:row>122</xdr:row>
      <xdr:rowOff>19050</xdr:rowOff>
    </xdr:from>
    <xdr:ext cx="5257800" cy="238125"/>
    <xdr:sp>
      <xdr:nvSpPr>
        <xdr:cNvPr id="4" name="Text Box 29"/>
        <xdr:cNvSpPr txBox="1">
          <a:spLocks noChangeArrowheads="1"/>
        </xdr:cNvSpPr>
      </xdr:nvSpPr>
      <xdr:spPr>
        <a:xfrm>
          <a:off x="228600" y="19773900"/>
          <a:ext cx="5257800"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auditors’ report on the Afs 2009 was not qualified.
</a:t>
          </a:r>
        </a:p>
      </xdr:txBody>
    </xdr:sp>
    <xdr:clientData/>
  </xdr:oneCellAnchor>
  <xdr:oneCellAnchor>
    <xdr:from>
      <xdr:col>1</xdr:col>
      <xdr:colOff>9525</xdr:colOff>
      <xdr:row>167</xdr:row>
      <xdr:rowOff>9525</xdr:rowOff>
    </xdr:from>
    <xdr:ext cx="5895975" cy="323850"/>
    <xdr:sp>
      <xdr:nvSpPr>
        <xdr:cNvPr id="5" name="Text Box 30"/>
        <xdr:cNvSpPr txBox="1">
          <a:spLocks noChangeArrowheads="1"/>
        </xdr:cNvSpPr>
      </xdr:nvSpPr>
      <xdr:spPr>
        <a:xfrm>
          <a:off x="257175" y="27289125"/>
          <a:ext cx="5895975" cy="3238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estimates reported in the current financial period results.</a:t>
          </a:r>
        </a:p>
      </xdr:txBody>
    </xdr:sp>
    <xdr:clientData/>
  </xdr:oneCellAnchor>
  <xdr:oneCellAnchor>
    <xdr:from>
      <xdr:col>1</xdr:col>
      <xdr:colOff>0</xdr:colOff>
      <xdr:row>170</xdr:row>
      <xdr:rowOff>9525</xdr:rowOff>
    </xdr:from>
    <xdr:ext cx="5924550" cy="714375"/>
    <xdr:sp>
      <xdr:nvSpPr>
        <xdr:cNvPr id="6" name="Text Box 31"/>
        <xdr:cNvSpPr txBox="1">
          <a:spLocks noChangeArrowheads="1"/>
        </xdr:cNvSpPr>
      </xdr:nvSpPr>
      <xdr:spPr>
        <a:xfrm>
          <a:off x="247650" y="27774900"/>
          <a:ext cx="5924550" cy="7143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179</xdr:row>
      <xdr:rowOff>9525</xdr:rowOff>
    </xdr:from>
    <xdr:ext cx="5905500" cy="438150"/>
    <xdr:sp>
      <xdr:nvSpPr>
        <xdr:cNvPr id="7" name="Text Box 33"/>
        <xdr:cNvSpPr txBox="1">
          <a:spLocks noChangeArrowheads="1"/>
        </xdr:cNvSpPr>
      </xdr:nvSpPr>
      <xdr:spPr>
        <a:xfrm>
          <a:off x="247650" y="29232225"/>
          <a:ext cx="5905500" cy="438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revaluation of property, plant and equipment brought forward from Afs 2009. The Group does not adopt a revaluation policy on its property, plant and equipment.</a:t>
          </a:r>
        </a:p>
      </xdr:txBody>
    </xdr:sp>
    <xdr:clientData/>
  </xdr:oneCellAnchor>
  <xdr:oneCellAnchor>
    <xdr:from>
      <xdr:col>1</xdr:col>
      <xdr:colOff>0</xdr:colOff>
      <xdr:row>183</xdr:row>
      <xdr:rowOff>0</xdr:rowOff>
    </xdr:from>
    <xdr:ext cx="5943600" cy="533400"/>
    <xdr:sp>
      <xdr:nvSpPr>
        <xdr:cNvPr id="8" name="Text Box 34"/>
        <xdr:cNvSpPr txBox="1">
          <a:spLocks noChangeArrowheads="1"/>
        </xdr:cNvSpPr>
      </xdr:nvSpPr>
      <xdr:spPr>
        <a:xfrm>
          <a:off x="247650" y="29870400"/>
          <a:ext cx="5943600" cy="533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issuance and repayment of debt securities, share buy-backs and share cancellations in the current financial period.</a:t>
          </a:r>
        </a:p>
      </xdr:txBody>
    </xdr:sp>
    <xdr:clientData/>
  </xdr:oneCellAnchor>
  <xdr:oneCellAnchor>
    <xdr:from>
      <xdr:col>0</xdr:col>
      <xdr:colOff>247650</xdr:colOff>
      <xdr:row>163</xdr:row>
      <xdr:rowOff>9525</xdr:rowOff>
    </xdr:from>
    <xdr:ext cx="5934075" cy="438150"/>
    <xdr:sp>
      <xdr:nvSpPr>
        <xdr:cNvPr id="9" name="Text Box 35"/>
        <xdr:cNvSpPr txBox="1">
          <a:spLocks noChangeArrowheads="1"/>
        </xdr:cNvSpPr>
      </xdr:nvSpPr>
      <xdr:spPr>
        <a:xfrm>
          <a:off x="247650" y="26641425"/>
          <a:ext cx="5934075" cy="438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current financial  period ended 30 September 2010.</a:t>
          </a:r>
        </a:p>
      </xdr:txBody>
    </xdr:sp>
    <xdr:clientData/>
  </xdr:oneCellAnchor>
  <xdr:oneCellAnchor>
    <xdr:from>
      <xdr:col>1</xdr:col>
      <xdr:colOff>9525</xdr:colOff>
      <xdr:row>195</xdr:row>
      <xdr:rowOff>19050</xdr:rowOff>
    </xdr:from>
    <xdr:ext cx="5934075" cy="457200"/>
    <xdr:sp>
      <xdr:nvSpPr>
        <xdr:cNvPr id="10" name="Text Box 38"/>
        <xdr:cNvSpPr txBox="1">
          <a:spLocks noChangeArrowheads="1"/>
        </xdr:cNvSpPr>
      </xdr:nvSpPr>
      <xdr:spPr>
        <a:xfrm>
          <a:off x="257175" y="31832550"/>
          <a:ext cx="5934075"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and port facilities not provided for as at 30 September 2010 is as follows:</a:t>
          </a:r>
        </a:p>
      </xdr:txBody>
    </xdr:sp>
    <xdr:clientData/>
  </xdr:oneCellAnchor>
  <xdr:oneCellAnchor>
    <xdr:from>
      <xdr:col>1</xdr:col>
      <xdr:colOff>9525</xdr:colOff>
      <xdr:row>187</xdr:row>
      <xdr:rowOff>19050</xdr:rowOff>
    </xdr:from>
    <xdr:ext cx="5915025" cy="1047750"/>
    <xdr:sp>
      <xdr:nvSpPr>
        <xdr:cNvPr id="11" name="Text Box 40"/>
        <xdr:cNvSpPr txBox="1">
          <a:spLocks noChangeArrowheads="1"/>
        </xdr:cNvSpPr>
      </xdr:nvSpPr>
      <xdr:spPr>
        <a:xfrm>
          <a:off x="257175" y="30537150"/>
          <a:ext cx="5915025" cy="10477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during the current quarter except that :
On 30 September 2010, the Company's wholly owned subsidiary, Taipan Merit Sdn Bhd ("TMSB"), acquired 2,228,000 ordinary shares of RM1 each of  Casuarina Hotel Management Sdn Bhd (formerly known as Cash Hotel Sdn Bhd) ("CHMSB")  from a minority shareholder for a total consideration of RM2.228 million which resulted in the equity interest in CHMSB being increased from 74.36% to 79.57%.</a:t>
          </a:r>
        </a:p>
      </xdr:txBody>
    </xdr:sp>
    <xdr:clientData/>
  </xdr:oneCellAnchor>
  <xdr:oneCellAnchor>
    <xdr:from>
      <xdr:col>1</xdr:col>
      <xdr:colOff>0</xdr:colOff>
      <xdr:row>157</xdr:row>
      <xdr:rowOff>0</xdr:rowOff>
    </xdr:from>
    <xdr:ext cx="4876800" cy="847725"/>
    <xdr:sp>
      <xdr:nvSpPr>
        <xdr:cNvPr id="12" name="Text Box 42"/>
        <xdr:cNvSpPr txBox="1">
          <a:spLocks noChangeArrowheads="1"/>
        </xdr:cNvSpPr>
      </xdr:nvSpPr>
      <xdr:spPr>
        <a:xfrm>
          <a:off x="247650" y="25660350"/>
          <a:ext cx="4876800" cy="8477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inter-segment transactions have been entered into in the normal course of business and have been established on negotiated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activities of the Group’s operations are carried out in Malaysia.</a:t>
          </a:r>
        </a:p>
      </xdr:txBody>
    </xdr:sp>
    <xdr:clientData/>
  </xdr:oneCellAnchor>
  <xdr:oneCellAnchor>
    <xdr:from>
      <xdr:col>1</xdr:col>
      <xdr:colOff>0</xdr:colOff>
      <xdr:row>210</xdr:row>
      <xdr:rowOff>19050</xdr:rowOff>
    </xdr:from>
    <xdr:ext cx="5934075" cy="3581400"/>
    <xdr:sp>
      <xdr:nvSpPr>
        <xdr:cNvPr id="13" name="Text Box 51"/>
        <xdr:cNvSpPr txBox="1">
          <a:spLocks noChangeArrowheads="1"/>
        </xdr:cNvSpPr>
      </xdr:nvSpPr>
      <xdr:spPr>
        <a:xfrm>
          <a:off x="247650" y="34309050"/>
          <a:ext cx="5934075" cy="3581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financial period that have not been reflected in these interim financial statement, made up to the latest practicable date, except as follows:
On 22 October 2010, the Company entered into Share Sale and Purchase Agreement with Prominent Xtreme Sdn Bhd to dispose its entire equity in West Coast Expressway Sdn Bhd (formerly known as Konsortium LPB Sdn Bhd) for a total consideration of RM5.9 million.  
On 28 October 2010, "TMSB" terminated the Shareholders Agreement dated 21 September 2001 as amended by Addendum No 1 of 21 September 2001 and Addendum No 2 of 1 December 2003 (collectively referred as the "SHA") between TMSB and Integrax Berhad ("Integrax") that govern the management of Lumut Maritime Terminal Sdn Bhd ("LMTSB") which is a subsidiary of TMSB ("Termination") due to certain representative of Integrax acting on its instructions without the approval of the Board of Directors of LMTSB assumed the powers of the Chief of Executive Officer ("CEO") of LMTSB on 8th October 2010. The action was never sanctioned by the Board of Directors of LMTSB, was in breach of an implied term of the SHA and was in contravention of Section 131B (1) of the Companies Act, 1965. The termination will not affect the day to day operations of LMTSB which shall be managed by its Board of Directors in accordance with its Memorandum and Articles of Association. On 18 November 2010, the Board of LMTSB decided not to fill in the position of the CEO and has instead resolved to form an Executive Management Committee to oversee the business development and operating activities, covering financial, operation and administrative matters of LMTSB. Please refer to our announcements made to Bursa Malaysia from 29 October 2010 to 22 November 2010 for more information. </a:t>
          </a:r>
        </a:p>
      </xdr:txBody>
    </xdr:sp>
    <xdr:clientData/>
  </xdr:oneCellAnchor>
  <xdr:oneCellAnchor>
    <xdr:from>
      <xdr:col>2</xdr:col>
      <xdr:colOff>9525</xdr:colOff>
      <xdr:row>233</xdr:row>
      <xdr:rowOff>9525</xdr:rowOff>
    </xdr:from>
    <xdr:ext cx="5743575" cy="495300"/>
    <xdr:sp>
      <xdr:nvSpPr>
        <xdr:cNvPr id="14" name="Text Box 55"/>
        <xdr:cNvSpPr txBox="1">
          <a:spLocks noChangeArrowheads="1"/>
        </xdr:cNvSpPr>
      </xdr:nvSpPr>
      <xdr:spPr>
        <a:xfrm>
          <a:off x="447675" y="38023800"/>
          <a:ext cx="5743575" cy="4953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outstanding derivatives (including financial instruments designated as hedging instruments) as at the end of the current financial period, and</a:t>
          </a:r>
        </a:p>
      </xdr:txBody>
    </xdr:sp>
    <xdr:clientData/>
  </xdr:oneCellAnchor>
  <xdr:oneCellAnchor>
    <xdr:from>
      <xdr:col>2</xdr:col>
      <xdr:colOff>19050</xdr:colOff>
      <xdr:row>236</xdr:row>
      <xdr:rowOff>28575</xdr:rowOff>
    </xdr:from>
    <xdr:ext cx="5705475" cy="180975"/>
    <xdr:sp>
      <xdr:nvSpPr>
        <xdr:cNvPr id="15" name="Text Box 56"/>
        <xdr:cNvSpPr txBox="1">
          <a:spLocks noChangeArrowheads="1"/>
        </xdr:cNvSpPr>
      </xdr:nvSpPr>
      <xdr:spPr>
        <a:xfrm>
          <a:off x="457200" y="38528625"/>
          <a:ext cx="570547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Group has not entered into a type of derivatives not disclosed in the previous financial year.</a:t>
          </a:r>
        </a:p>
      </xdr:txBody>
    </xdr:sp>
    <xdr:clientData/>
  </xdr:oneCellAnchor>
  <xdr:oneCellAnchor>
    <xdr:from>
      <xdr:col>1</xdr:col>
      <xdr:colOff>9525</xdr:colOff>
      <xdr:row>239</xdr:row>
      <xdr:rowOff>9525</xdr:rowOff>
    </xdr:from>
    <xdr:ext cx="5953125" cy="523875"/>
    <xdr:sp>
      <xdr:nvSpPr>
        <xdr:cNvPr id="16" name="Text Box 58"/>
        <xdr:cNvSpPr txBox="1">
          <a:spLocks noChangeArrowheads="1"/>
        </xdr:cNvSpPr>
      </xdr:nvSpPr>
      <xdr:spPr>
        <a:xfrm>
          <a:off x="257175" y="38995350"/>
          <a:ext cx="5953125" cy="5238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gain/loss arising from fair value changes of Financial Liabilities as at the end of the current financial period.</a:t>
          </a:r>
        </a:p>
      </xdr:txBody>
    </xdr:sp>
    <xdr:clientData/>
  </xdr:oneCellAnchor>
  <xdr:oneCellAnchor>
    <xdr:from>
      <xdr:col>1</xdr:col>
      <xdr:colOff>0</xdr:colOff>
      <xdr:row>174</xdr:row>
      <xdr:rowOff>0</xdr:rowOff>
    </xdr:from>
    <xdr:ext cx="5943600" cy="666750"/>
    <xdr:sp>
      <xdr:nvSpPr>
        <xdr:cNvPr id="17" name="Text Box 50"/>
        <xdr:cNvSpPr txBox="1">
          <a:spLocks noChangeArrowheads="1"/>
        </xdr:cNvSpPr>
      </xdr:nvSpPr>
      <xdr:spPr>
        <a:xfrm>
          <a:off x="247650" y="28413075"/>
          <a:ext cx="5943600" cy="6667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At the Annual General Meeting held on 26 May 2010, the shareholders approved a final dividend of 2.5% per share less tax in respect of the financial year ended 31 December 2009, amounting to a dividend payable of approximately RM1.875 million which was paid on 15 July 2010.</a:t>
          </a:r>
        </a:p>
      </xdr:txBody>
    </xdr:sp>
    <xdr:clientData/>
  </xdr:oneCellAnchor>
  <xdr:oneCellAnchor>
    <xdr:from>
      <xdr:col>0</xdr:col>
      <xdr:colOff>190500</xdr:colOff>
      <xdr:row>50</xdr:row>
      <xdr:rowOff>9525</xdr:rowOff>
    </xdr:from>
    <xdr:ext cx="6010275" cy="1914525"/>
    <xdr:sp>
      <xdr:nvSpPr>
        <xdr:cNvPr id="18" name="TextBox 18"/>
        <xdr:cNvSpPr txBox="1">
          <a:spLocks noChangeArrowheads="1"/>
        </xdr:cNvSpPr>
      </xdr:nvSpPr>
      <xdr:spPr>
        <a:xfrm>
          <a:off x="190500" y="8105775"/>
          <a:ext cx="6010275" cy="1914525"/>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FRS 101 : Presentation of Financial Statements (revised)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adoption of the revised FRS 101, the components of the financial statements presented consisted of a balance sheet, an income statement, a statement of changes in equity, a cash flow statement and notes to the financial statements. With the adoption of the revised FRS 101, the components of the financial statements presented will consist of a statement of financial position, a statement of comprehensive income, a statement of changes in equity, a statement of cashflows and notes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comprehensive income is presented separately in the statement of comprehensive income and allocation is made to show the amount attributable to owners of the parent and to non-controlling interests.
</a:t>
          </a:r>
          <a:r>
            <a:rPr lang="en-US" cap="none" sz="1000" b="0" i="0" u="none" baseline="0">
              <a:solidFill>
                <a:srgbClr val="000000"/>
              </a:solidFill>
              <a:latin typeface="Arial"/>
              <a:ea typeface="Arial"/>
              <a:cs typeface="Arial"/>
            </a:rPr>
            <a:t>
</a:t>
          </a:r>
        </a:p>
      </xdr:txBody>
    </xdr:sp>
    <xdr:clientData/>
  </xdr:oneCellAnchor>
  <xdr:oneCellAnchor>
    <xdr:from>
      <xdr:col>0</xdr:col>
      <xdr:colOff>190500</xdr:colOff>
      <xdr:row>91</xdr:row>
      <xdr:rowOff>95250</xdr:rowOff>
    </xdr:from>
    <xdr:ext cx="6010275" cy="619125"/>
    <xdr:sp>
      <xdr:nvSpPr>
        <xdr:cNvPr id="19" name="TextBox 19"/>
        <xdr:cNvSpPr txBox="1">
          <a:spLocks noChangeArrowheads="1"/>
        </xdr:cNvSpPr>
      </xdr:nvSpPr>
      <xdr:spPr>
        <a:xfrm>
          <a:off x="190500" y="14830425"/>
          <a:ext cx="6010275" cy="6191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The following new and revised FRSs, Amendments to FRSs, IC Interpretations and Technical Releases that have been issued by the MASB but are not yet effective and have  not been applied by the Group for the current financial period which are:</a:t>
          </a:r>
          <a:r>
            <a:rPr lang="en-US" cap="none" sz="1000" b="0" i="0" u="none" baseline="0">
              <a:solidFill>
                <a:srgbClr val="000000"/>
              </a:solidFill>
              <a:latin typeface="Arial"/>
              <a:ea typeface="Arial"/>
              <a:cs typeface="Arial"/>
            </a:rPr>
            <a:t>
</a:t>
          </a:r>
        </a:p>
      </xdr:txBody>
    </xdr:sp>
    <xdr:clientData/>
  </xdr:oneCellAnchor>
  <xdr:oneCellAnchor>
    <xdr:from>
      <xdr:col>0</xdr:col>
      <xdr:colOff>171450</xdr:colOff>
      <xdr:row>66</xdr:row>
      <xdr:rowOff>104775</xdr:rowOff>
    </xdr:from>
    <xdr:ext cx="6010275" cy="2524125"/>
    <xdr:sp>
      <xdr:nvSpPr>
        <xdr:cNvPr id="20" name="TextBox 20"/>
        <xdr:cNvSpPr txBox="1">
          <a:spLocks noChangeArrowheads="1"/>
        </xdr:cNvSpPr>
      </xdr:nvSpPr>
      <xdr:spPr>
        <a:xfrm>
          <a:off x="171450" y="10791825"/>
          <a:ext cx="6010275" cy="2524125"/>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FRS 101 : Presentation of Financial Statements (revised) cont'd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comprehensive income is presented as a one-line item in the statement of changes in equity and the comparative information has been re-presented in order to conform with the revised standard. This standard only affects the presentation aspects and will not have any impact on the earnings per share.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FRS's 'Improvements to FRSs (2009)' - Amendments to FRS 117 : Leases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117 clarify on classification of leases of land and buildings. The resulting effect of this standard was the reclassification of leasehold land to property, plant and equipment rather than being separately classified under prepaid land lease payments on the consolidation  statement of financial position, as disclosed below. The change in accounting policy has been made retrospectively in accordance with the transitional provisions of the amendment. The reclassification does not have any impact on the financial performance and earnings per share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comparatives have been reclassified upon adoption of the Amendments to FRS 117:</a:t>
          </a:r>
          <a:r>
            <a:rPr lang="en-US" cap="none" sz="1000" b="0" i="0" u="none" baseline="0">
              <a:solidFill>
                <a:srgbClr val="000000"/>
              </a:solidFill>
              <a:latin typeface="Arial"/>
              <a:ea typeface="Arial"/>
              <a:cs typeface="Arial"/>
            </a:rPr>
            <a:t>
</a:t>
          </a:r>
        </a:p>
      </xdr:txBody>
    </xdr:sp>
    <xdr:clientData/>
  </xdr:oneCellAnchor>
  <xdr:oneCellAnchor>
    <xdr:from>
      <xdr:col>0</xdr:col>
      <xdr:colOff>171450</xdr:colOff>
      <xdr:row>42</xdr:row>
      <xdr:rowOff>142875</xdr:rowOff>
    </xdr:from>
    <xdr:ext cx="6019800" cy="1219200"/>
    <xdr:sp>
      <xdr:nvSpPr>
        <xdr:cNvPr id="21" name="TextBox 21"/>
        <xdr:cNvSpPr txBox="1">
          <a:spLocks noChangeArrowheads="1"/>
        </xdr:cNvSpPr>
      </xdr:nvSpPr>
      <xdr:spPr>
        <a:xfrm>
          <a:off x="171450" y="6943725"/>
          <a:ext cx="6019800" cy="1219200"/>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The revised FRS, amendments to FRS and IC Interpretations above do not have any significant impact on the financial statements of the Group, unless otherwise described in Afs 2009, except that unexpired </a:t>
          </a:r>
          <a:r>
            <a:rPr lang="en-US" cap="none" sz="1000" b="0" i="0" u="none" baseline="0">
              <a:solidFill>
                <a:srgbClr val="000000"/>
              </a:solidFill>
              <a:latin typeface="Arial"/>
              <a:ea typeface="Arial"/>
              <a:cs typeface="Arial"/>
            </a:rPr>
            <a:t>land</a:t>
          </a:r>
          <a:r>
            <a:rPr lang="en-US" cap="none" sz="1000" b="0" i="0" u="none" baseline="0">
              <a:solidFill>
                <a:srgbClr val="000000"/>
              </a:solidFill>
              <a:latin typeface="Arial"/>
              <a:ea typeface="Arial"/>
              <a:cs typeface="Arial"/>
            </a:rPr>
            <a:t> lease  of land has been reclassified as property plant and equipment in accordance to Amendment to FRS  117: Leases and the condensed interim financial statements have been presented in accordance with FRS 101 : Presentation of Financial Statement (Revised). The principal effects of the changes in accounting policies resulting from the adoption of the above new/revised FRSs, Amendments to FRSs and Interpretations are summarised below:</a:t>
          </a:r>
        </a:p>
      </xdr:txBody>
    </xdr:sp>
    <xdr:clientData/>
  </xdr:oneCellAnchor>
  <xdr:oneCellAnchor>
    <xdr:from>
      <xdr:col>0</xdr:col>
      <xdr:colOff>190500</xdr:colOff>
      <xdr:row>117</xdr:row>
      <xdr:rowOff>133350</xdr:rowOff>
    </xdr:from>
    <xdr:ext cx="5953125" cy="485775"/>
    <xdr:sp>
      <xdr:nvSpPr>
        <xdr:cNvPr id="22" name="TextBox 23"/>
        <xdr:cNvSpPr txBox="1">
          <a:spLocks noChangeArrowheads="1"/>
        </xdr:cNvSpPr>
      </xdr:nvSpPr>
      <xdr:spPr>
        <a:xfrm>
          <a:off x="190500" y="19078575"/>
          <a:ext cx="59531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These revised FRSs, amendments to FRSs, IC Interpretations</a:t>
          </a:r>
          <a:r>
            <a:rPr lang="en-US" cap="none" sz="1100" b="0" i="0" u="none" baseline="0">
              <a:solidFill>
                <a:srgbClr val="000000"/>
              </a:solidFill>
              <a:latin typeface="Calibri"/>
              <a:ea typeface="Calibri"/>
              <a:cs typeface="Calibri"/>
            </a:rPr>
            <a:t> and Technical Releases do not  have any significant impact on the financial statements of the Group when adopted.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19050</xdr:rowOff>
    </xdr:from>
    <xdr:ext cx="6067425" cy="914400"/>
    <xdr:sp>
      <xdr:nvSpPr>
        <xdr:cNvPr id="1" name="Text Box 10"/>
        <xdr:cNvSpPr txBox="1">
          <a:spLocks noChangeArrowheads="1"/>
        </xdr:cNvSpPr>
      </xdr:nvSpPr>
      <xdr:spPr>
        <a:xfrm>
          <a:off x="295275" y="1314450"/>
          <a:ext cx="6067425" cy="914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revenue has increased by 4.8% from RM71.4 million  in the preceding year corresponding period to RM74.8 million in the current financial period. Profit before taxation ("PBT") for the current financial period has increased by 21.7% to RM34.1 million from PBT of RM28.0 million in the preceding year corresponding period . The increase in both revenue and PBT has been mainly due to increased contribution by the infrastructure segment.</a:t>
          </a:r>
        </a:p>
      </xdr:txBody>
    </xdr:sp>
    <xdr:clientData/>
  </xdr:oneCellAnchor>
  <xdr:oneCellAnchor>
    <xdr:from>
      <xdr:col>1</xdr:col>
      <xdr:colOff>0</xdr:colOff>
      <xdr:row>15</xdr:row>
      <xdr:rowOff>9525</xdr:rowOff>
    </xdr:from>
    <xdr:ext cx="6057900" cy="762000"/>
    <xdr:sp>
      <xdr:nvSpPr>
        <xdr:cNvPr id="2" name="Text Box 11"/>
        <xdr:cNvSpPr txBox="1">
          <a:spLocks noChangeArrowheads="1"/>
        </xdr:cNvSpPr>
      </xdr:nvSpPr>
      <xdr:spPr>
        <a:xfrm>
          <a:off x="295275" y="2438400"/>
          <a:ext cx="6057900" cy="7620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made a profit before taxation of RM9.4 million for the current financial quarter ended 30 September 2010 as compared to a profit before taxation of RM12.7 million for the immediate preceding quarter ended 30 June 2010.The decrease of 26.2% in PBT is mainly due to there being no sale of industrial land realised by the infrastructure segment.</a:t>
          </a:r>
        </a:p>
      </xdr:txBody>
    </xdr:sp>
    <xdr:clientData/>
  </xdr:oneCellAnchor>
  <xdr:oneCellAnchor>
    <xdr:from>
      <xdr:col>0</xdr:col>
      <xdr:colOff>285750</xdr:colOff>
      <xdr:row>21</xdr:row>
      <xdr:rowOff>9525</xdr:rowOff>
    </xdr:from>
    <xdr:ext cx="6096000" cy="409575"/>
    <xdr:sp>
      <xdr:nvSpPr>
        <xdr:cNvPr id="3" name="Text Box 12"/>
        <xdr:cNvSpPr txBox="1">
          <a:spLocks noChangeArrowheads="1"/>
        </xdr:cNvSpPr>
      </xdr:nvSpPr>
      <xdr:spPr>
        <a:xfrm>
          <a:off x="285750" y="3409950"/>
          <a:ext cx="6096000" cy="4095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Group may be able to achieve satisfactory results for the financial year ending 31 December 2010 though its overall results may be affected by the current economic condition.</a:t>
          </a:r>
        </a:p>
      </xdr:txBody>
    </xdr:sp>
    <xdr:clientData/>
  </xdr:oneCellAnchor>
  <xdr:oneCellAnchor>
    <xdr:from>
      <xdr:col>1</xdr:col>
      <xdr:colOff>0</xdr:colOff>
      <xdr:row>25</xdr:row>
      <xdr:rowOff>9525</xdr:rowOff>
    </xdr:from>
    <xdr:ext cx="6057900" cy="400050"/>
    <xdr:sp>
      <xdr:nvSpPr>
        <xdr:cNvPr id="4" name="Text Box 13"/>
        <xdr:cNvSpPr txBox="1">
          <a:spLocks noChangeArrowheads="1"/>
        </xdr:cNvSpPr>
      </xdr:nvSpPr>
      <xdr:spPr>
        <a:xfrm>
          <a:off x="295275" y="4057650"/>
          <a:ext cx="6057900" cy="4000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has not provided any profit forecast or profit guarantee in a public document in respect of the current financial quarter.</a:t>
          </a:r>
        </a:p>
      </xdr:txBody>
    </xdr:sp>
    <xdr:clientData/>
  </xdr:oneCellAnchor>
  <xdr:oneCellAnchor>
    <xdr:from>
      <xdr:col>1</xdr:col>
      <xdr:colOff>9525</xdr:colOff>
      <xdr:row>37</xdr:row>
      <xdr:rowOff>57150</xdr:rowOff>
    </xdr:from>
    <xdr:ext cx="6057900" cy="552450"/>
    <xdr:sp>
      <xdr:nvSpPr>
        <xdr:cNvPr id="5" name="Text Box 14"/>
        <xdr:cNvSpPr txBox="1">
          <a:spLocks noChangeArrowheads="1"/>
        </xdr:cNvSpPr>
      </xdr:nvSpPr>
      <xdr:spPr>
        <a:xfrm>
          <a:off x="304800" y="6048375"/>
          <a:ext cx="6057900" cy="5524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current year was higher than the statutory tax rate of 25% (2009: 25%) principally due to losses incurred by certain subsidiaries, certain expenses being disallowed for tax purposes and certain income not being taxable. </a:t>
          </a:r>
        </a:p>
      </xdr:txBody>
    </xdr:sp>
    <xdr:clientData/>
  </xdr:oneCellAnchor>
  <xdr:oneCellAnchor>
    <xdr:from>
      <xdr:col>1</xdr:col>
      <xdr:colOff>0</xdr:colOff>
      <xdr:row>42</xdr:row>
      <xdr:rowOff>0</xdr:rowOff>
    </xdr:from>
    <xdr:ext cx="6057900" cy="419100"/>
    <xdr:sp>
      <xdr:nvSpPr>
        <xdr:cNvPr id="6" name="Text Box 15"/>
        <xdr:cNvSpPr txBox="1">
          <a:spLocks noChangeArrowheads="1"/>
        </xdr:cNvSpPr>
      </xdr:nvSpPr>
      <xdr:spPr>
        <a:xfrm>
          <a:off x="295275" y="6800850"/>
          <a:ext cx="6057900" cy="4191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profits/(losses) on any sale of unquoted investments and/or properties respectively for the current financial period.</a:t>
          </a:r>
        </a:p>
      </xdr:txBody>
    </xdr:sp>
    <xdr:clientData/>
  </xdr:oneCellAnchor>
  <xdr:oneCellAnchor>
    <xdr:from>
      <xdr:col>1</xdr:col>
      <xdr:colOff>0</xdr:colOff>
      <xdr:row>87</xdr:row>
      <xdr:rowOff>0</xdr:rowOff>
    </xdr:from>
    <xdr:ext cx="6067425" cy="438150"/>
    <xdr:sp>
      <xdr:nvSpPr>
        <xdr:cNvPr id="7" name="Text Box 17"/>
        <xdr:cNvSpPr txBox="1">
          <a:spLocks noChangeArrowheads="1"/>
        </xdr:cNvSpPr>
      </xdr:nvSpPr>
      <xdr:spPr>
        <a:xfrm>
          <a:off x="295275" y="14144625"/>
          <a:ext cx="6067425" cy="4381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financial instruments with off balance sheet risk as at the latest practicable date as disclosed under Note A15 above.</a:t>
          </a:r>
        </a:p>
      </xdr:txBody>
    </xdr:sp>
    <xdr:clientData/>
  </xdr:oneCellAnchor>
  <xdr:oneCellAnchor>
    <xdr:from>
      <xdr:col>1</xdr:col>
      <xdr:colOff>9525</xdr:colOff>
      <xdr:row>91</xdr:row>
      <xdr:rowOff>0</xdr:rowOff>
    </xdr:from>
    <xdr:ext cx="6076950" cy="428625"/>
    <xdr:sp>
      <xdr:nvSpPr>
        <xdr:cNvPr id="8" name="Text Box 18"/>
        <xdr:cNvSpPr txBox="1">
          <a:spLocks noChangeArrowheads="1"/>
        </xdr:cNvSpPr>
      </xdr:nvSpPr>
      <xdr:spPr>
        <a:xfrm>
          <a:off x="304800" y="14792325"/>
          <a:ext cx="6076950" cy="4286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pending material litigation against the Company and the subsidiary companies as at the latest practicable date.</a:t>
          </a:r>
        </a:p>
      </xdr:txBody>
    </xdr:sp>
    <xdr:clientData/>
  </xdr:oneCellAnchor>
  <xdr:oneCellAnchor>
    <xdr:from>
      <xdr:col>0</xdr:col>
      <xdr:colOff>285750</xdr:colOff>
      <xdr:row>100</xdr:row>
      <xdr:rowOff>0</xdr:rowOff>
    </xdr:from>
    <xdr:ext cx="6076950" cy="590550"/>
    <xdr:sp>
      <xdr:nvSpPr>
        <xdr:cNvPr id="9" name="Text Box 20"/>
        <xdr:cNvSpPr txBox="1">
          <a:spLocks noChangeArrowheads="1"/>
        </xdr:cNvSpPr>
      </xdr:nvSpPr>
      <xdr:spPr>
        <a:xfrm>
          <a:off x="285750" y="16278225"/>
          <a:ext cx="6076950" cy="5905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121</xdr:row>
      <xdr:rowOff>28575</xdr:rowOff>
    </xdr:from>
    <xdr:ext cx="6029325" cy="400050"/>
    <xdr:sp>
      <xdr:nvSpPr>
        <xdr:cNvPr id="10" name="Text Box 22"/>
        <xdr:cNvSpPr txBox="1">
          <a:spLocks noChangeArrowheads="1"/>
        </xdr:cNvSpPr>
      </xdr:nvSpPr>
      <xdr:spPr>
        <a:xfrm>
          <a:off x="304800" y="19678650"/>
          <a:ext cx="6029325" cy="4000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interim financial statements were authorised for issue by the Board of Directors in accordance with a resolution of the directors on 24 November 2010. </a:t>
          </a:r>
        </a:p>
      </xdr:txBody>
    </xdr:sp>
    <xdr:clientData/>
  </xdr:oneCellAnchor>
  <xdr:oneCellAnchor>
    <xdr:from>
      <xdr:col>0</xdr:col>
      <xdr:colOff>9525</xdr:colOff>
      <xdr:row>4</xdr:row>
      <xdr:rowOff>76200</xdr:rowOff>
    </xdr:from>
    <xdr:ext cx="6334125" cy="352425"/>
    <xdr:sp>
      <xdr:nvSpPr>
        <xdr:cNvPr id="11" name="Text Box 23"/>
        <xdr:cNvSpPr txBox="1">
          <a:spLocks noChangeArrowheads="1"/>
        </xdr:cNvSpPr>
      </xdr:nvSpPr>
      <xdr:spPr>
        <a:xfrm>
          <a:off x="9525" y="723900"/>
          <a:ext cx="6334125" cy="3524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B : EXPLANATORY NOTES PURSUANT TO APPENDIX 9B OF THE LISTING REQUIREMENTS OF BURSA MALAYSIA SECURITIES BERHAD</a:t>
          </a:r>
        </a:p>
      </xdr:txBody>
    </xdr:sp>
    <xdr:clientData/>
  </xdr:oneCellAnchor>
  <xdr:oneCellAnchor>
    <xdr:from>
      <xdr:col>0</xdr:col>
      <xdr:colOff>285750</xdr:colOff>
      <xdr:row>84</xdr:row>
      <xdr:rowOff>19050</xdr:rowOff>
    </xdr:from>
    <xdr:ext cx="6248400" cy="276225"/>
    <xdr:sp>
      <xdr:nvSpPr>
        <xdr:cNvPr id="12" name="Text Box 25"/>
        <xdr:cNvSpPr txBox="1">
          <a:spLocks noChangeArrowheads="1"/>
        </xdr:cNvSpPr>
      </xdr:nvSpPr>
      <xdr:spPr>
        <a:xfrm>
          <a:off x="285750" y="13677900"/>
          <a:ext cx="6248400" cy="276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None of the Group borrowings is denominated in foreign currency.</a:t>
          </a:r>
        </a:p>
      </xdr:txBody>
    </xdr:sp>
    <xdr:clientData/>
  </xdr:oneCellAnchor>
  <xdr:oneCellAnchor>
    <xdr:from>
      <xdr:col>1</xdr:col>
      <xdr:colOff>0</xdr:colOff>
      <xdr:row>95</xdr:row>
      <xdr:rowOff>47625</xdr:rowOff>
    </xdr:from>
    <xdr:ext cx="6019800" cy="485775"/>
    <xdr:sp>
      <xdr:nvSpPr>
        <xdr:cNvPr id="13" name="Text Box 30"/>
        <xdr:cNvSpPr txBox="1">
          <a:spLocks noChangeArrowheads="1"/>
        </xdr:cNvSpPr>
      </xdr:nvSpPr>
      <xdr:spPr>
        <a:xfrm>
          <a:off x="295275" y="15487650"/>
          <a:ext cx="6019800" cy="4857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No interim ordinary dividend is recommended for the </a:t>
          </a:r>
          <a:r>
            <a:rPr lang="en-US" cap="none" sz="1000" b="0" i="0" u="none" baseline="0">
              <a:solidFill>
                <a:srgbClr val="000000"/>
              </a:solidFill>
              <a:latin typeface="Arial"/>
              <a:ea typeface="Arial"/>
              <a:cs typeface="Arial"/>
            </a:rPr>
            <a:t>current financial period ended 30 September </a:t>
          </a:r>
          <a:r>
            <a:rPr lang="en-US" cap="none" sz="1000" b="0" i="0" u="none" baseline="0">
              <a:solidFill>
                <a:srgbClr val="000000"/>
              </a:solidFill>
              <a:latin typeface="Arial"/>
              <a:ea typeface="Arial"/>
              <a:cs typeface="Arial"/>
            </a:rPr>
            <a:t>2010 (30 September 2009: Nil).</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PCB%20300910%20PRESEN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300910"/>
      <sheetName val="charts"/>
      <sheetName val="ac"/>
      <sheetName val="bod"/>
      <sheetName val="review"/>
      <sheetName val="budcum"/>
      <sheetName val="BUD0910"/>
      <sheetName val="VAR-QTR0310"/>
      <sheetName val="VAR-GRP0610"/>
      <sheetName val="SEPT10(9)"/>
      <sheetName val="sep10(3)"/>
      <sheetName val="BS (work)"/>
      <sheetName val="debtors creditors"/>
    </sheetNames>
    <sheetDataSet>
      <sheetData sheetId="9">
        <row r="6">
          <cell r="L6">
            <v>2565</v>
          </cell>
        </row>
        <row r="7">
          <cell r="C7">
            <v>4209</v>
          </cell>
          <cell r="D7">
            <v>8593</v>
          </cell>
          <cell r="E7">
            <v>511</v>
          </cell>
          <cell r="F7">
            <v>167</v>
          </cell>
          <cell r="G7">
            <v>63996</v>
          </cell>
          <cell r="H7">
            <v>0</v>
          </cell>
          <cell r="I7">
            <v>0</v>
          </cell>
          <cell r="J7">
            <v>0</v>
          </cell>
          <cell r="L7">
            <v>99</v>
          </cell>
          <cell r="O7">
            <v>74812</v>
          </cell>
          <cell r="P7">
            <v>71410</v>
          </cell>
        </row>
        <row r="8">
          <cell r="O8">
            <v>26035</v>
          </cell>
          <cell r="P8">
            <v>29031</v>
          </cell>
        </row>
        <row r="13">
          <cell r="O13">
            <v>3716</v>
          </cell>
          <cell r="P13">
            <v>2756</v>
          </cell>
        </row>
        <row r="15">
          <cell r="O15">
            <v>21</v>
          </cell>
          <cell r="P15">
            <v>54</v>
          </cell>
        </row>
        <row r="16">
          <cell r="O16">
            <v>8254</v>
          </cell>
          <cell r="P16">
            <v>8104</v>
          </cell>
        </row>
        <row r="17">
          <cell r="O17">
            <v>5145</v>
          </cell>
          <cell r="P17">
            <v>3123</v>
          </cell>
        </row>
        <row r="21">
          <cell r="O21">
            <v>2849</v>
          </cell>
          <cell r="P21">
            <v>3132</v>
          </cell>
        </row>
        <row r="23">
          <cell r="O23">
            <v>2134</v>
          </cell>
          <cell r="P23">
            <v>2696</v>
          </cell>
        </row>
        <row r="25">
          <cell r="O25">
            <v>0</v>
          </cell>
          <cell r="P25">
            <v>-3</v>
          </cell>
        </row>
        <row r="26">
          <cell r="C26">
            <v>2747</v>
          </cell>
          <cell r="D26">
            <v>1627</v>
          </cell>
          <cell r="E26">
            <v>183</v>
          </cell>
          <cell r="F26">
            <v>-63</v>
          </cell>
          <cell r="G26">
            <v>31828</v>
          </cell>
          <cell r="H26">
            <v>336</v>
          </cell>
          <cell r="I26">
            <v>-2</v>
          </cell>
          <cell r="J26">
            <v>-1</v>
          </cell>
        </row>
        <row r="28">
          <cell r="O28">
            <v>8846</v>
          </cell>
          <cell r="P28">
            <v>7131</v>
          </cell>
        </row>
        <row r="33">
          <cell r="O33">
            <v>0</v>
          </cell>
          <cell r="P33">
            <v>-1335</v>
          </cell>
        </row>
        <row r="36">
          <cell r="O36">
            <v>-11916</v>
          </cell>
          <cell r="P36">
            <v>-8926.841900000001</v>
          </cell>
        </row>
        <row r="40">
          <cell r="O40">
            <v>13328</v>
          </cell>
          <cell r="P40">
            <v>10630.158099999999</v>
          </cell>
        </row>
      </sheetData>
      <sheetData sheetId="10">
        <row r="6">
          <cell r="L6">
            <v>0</v>
          </cell>
        </row>
        <row r="7">
          <cell r="C7">
            <v>548</v>
          </cell>
          <cell r="D7">
            <v>2734</v>
          </cell>
          <cell r="E7">
            <v>150</v>
          </cell>
          <cell r="F7">
            <v>0</v>
          </cell>
          <cell r="G7">
            <v>17730</v>
          </cell>
          <cell r="H7">
            <v>0</v>
          </cell>
          <cell r="I7">
            <v>0</v>
          </cell>
          <cell r="J7">
            <v>0</v>
          </cell>
          <cell r="L7">
            <v>33</v>
          </cell>
          <cell r="O7">
            <v>21129</v>
          </cell>
          <cell r="P7">
            <v>23442</v>
          </cell>
        </row>
        <row r="8">
          <cell r="O8">
            <v>6988</v>
          </cell>
          <cell r="P8">
            <v>9380</v>
          </cell>
        </row>
        <row r="13">
          <cell r="O13">
            <v>1426</v>
          </cell>
          <cell r="P13">
            <v>942</v>
          </cell>
        </row>
        <row r="15">
          <cell r="O15">
            <v>12</v>
          </cell>
          <cell r="P15">
            <v>36</v>
          </cell>
        </row>
        <row r="16">
          <cell r="O16">
            <v>2747</v>
          </cell>
          <cell r="P16">
            <v>2573</v>
          </cell>
        </row>
        <row r="17">
          <cell r="O17">
            <v>1781</v>
          </cell>
          <cell r="P17">
            <v>955</v>
          </cell>
        </row>
        <row r="21">
          <cell r="O21">
            <v>950</v>
          </cell>
          <cell r="P21">
            <v>1044</v>
          </cell>
        </row>
        <row r="23">
          <cell r="O23">
            <v>695</v>
          </cell>
          <cell r="P23">
            <v>970</v>
          </cell>
        </row>
        <row r="25">
          <cell r="O25">
            <v>0</v>
          </cell>
          <cell r="P25">
            <v>0</v>
          </cell>
        </row>
        <row r="26">
          <cell r="D26">
            <v>482</v>
          </cell>
          <cell r="E26">
            <v>40</v>
          </cell>
          <cell r="G26">
            <v>9056</v>
          </cell>
        </row>
        <row r="28">
          <cell r="O28">
            <v>2344</v>
          </cell>
          <cell r="P28">
            <v>2635</v>
          </cell>
        </row>
        <row r="33">
          <cell r="O33">
            <v>0</v>
          </cell>
          <cell r="P33">
            <v>-524</v>
          </cell>
        </row>
        <row r="36">
          <cell r="O36">
            <v>-3401</v>
          </cell>
          <cell r="P36">
            <v>-2930.8419000000004</v>
          </cell>
        </row>
        <row r="38">
          <cell r="P38">
            <v>3336.1580999999996</v>
          </cell>
        </row>
        <row r="40">
          <cell r="O40">
            <v>3637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9"/>
  <sheetViews>
    <sheetView tabSelected="1" zoomScalePageLayoutView="0" workbookViewId="0" topLeftCell="A1">
      <selection activeCell="A1" sqref="A1"/>
    </sheetView>
  </sheetViews>
  <sheetFormatPr defaultColWidth="9.140625" defaultRowHeight="15"/>
  <cols>
    <col min="1" max="1" width="5.28125" style="2" customWidth="1"/>
    <col min="2" max="3" width="9.140625" style="2" customWidth="1"/>
    <col min="4" max="4" width="14.140625" style="2" customWidth="1"/>
    <col min="5" max="5" width="0.5625" style="3" hidden="1" customWidth="1"/>
    <col min="6" max="6" width="14.140625" style="3" customWidth="1"/>
    <col min="7" max="7" width="1.28515625" style="3" customWidth="1"/>
    <col min="8" max="8" width="17.00390625" style="3" customWidth="1"/>
    <col min="9" max="9" width="2.28125" style="3" customWidth="1"/>
    <col min="10" max="10" width="14.28125" style="3" customWidth="1"/>
    <col min="11" max="11" width="1.421875" style="3" customWidth="1"/>
    <col min="12" max="12" width="17.28125" style="3" customWidth="1"/>
    <col min="13" max="16384" width="9.140625" style="2" customWidth="1"/>
  </cols>
  <sheetData>
    <row r="1" spans="1:12" ht="18">
      <c r="A1" s="1" t="s">
        <v>0</v>
      </c>
      <c r="L1" s="4"/>
    </row>
    <row r="2" ht="18">
      <c r="A2" s="2" t="s">
        <v>1</v>
      </c>
    </row>
    <row r="3" ht="18">
      <c r="A3" s="1" t="s">
        <v>2</v>
      </c>
    </row>
    <row r="4" ht="18">
      <c r="A4" s="1" t="s">
        <v>3</v>
      </c>
    </row>
    <row r="5" ht="18">
      <c r="A5" s="2" t="s">
        <v>4</v>
      </c>
    </row>
    <row r="7" spans="1:12" ht="18">
      <c r="A7" s="1"/>
      <c r="F7" s="101" t="s">
        <v>5</v>
      </c>
      <c r="G7" s="101"/>
      <c r="H7" s="101"/>
      <c r="I7" s="5"/>
      <c r="J7" s="101" t="s">
        <v>6</v>
      </c>
      <c r="K7" s="101"/>
      <c r="L7" s="101"/>
    </row>
    <row r="8" spans="1:12" ht="18">
      <c r="A8" s="1"/>
      <c r="F8" s="5" t="s">
        <v>7</v>
      </c>
      <c r="G8" s="5"/>
      <c r="H8" s="5" t="s">
        <v>8</v>
      </c>
      <c r="I8" s="5"/>
      <c r="J8" s="5" t="s">
        <v>7</v>
      </c>
      <c r="K8" s="5"/>
      <c r="L8" s="5" t="s">
        <v>8</v>
      </c>
    </row>
    <row r="9" spans="1:12" ht="18">
      <c r="A9" s="1"/>
      <c r="F9" s="5" t="s">
        <v>9</v>
      </c>
      <c r="G9" s="5"/>
      <c r="H9" s="6" t="s">
        <v>9</v>
      </c>
      <c r="J9" s="6" t="s">
        <v>9</v>
      </c>
      <c r="K9" s="5"/>
      <c r="L9" s="6" t="s">
        <v>9</v>
      </c>
    </row>
    <row r="10" spans="1:12" ht="18">
      <c r="A10" s="1"/>
      <c r="F10" s="6" t="s">
        <v>10</v>
      </c>
      <c r="G10" s="6"/>
      <c r="H10" s="6" t="s">
        <v>11</v>
      </c>
      <c r="J10" s="6" t="s">
        <v>12</v>
      </c>
      <c r="K10" s="6"/>
      <c r="L10" s="6" t="s">
        <v>11</v>
      </c>
    </row>
    <row r="11" spans="1:12" ht="18">
      <c r="A11" s="1"/>
      <c r="F11" s="6"/>
      <c r="G11" s="6"/>
      <c r="H11" s="6" t="s">
        <v>10</v>
      </c>
      <c r="J11" s="6"/>
      <c r="K11" s="6"/>
      <c r="L11" s="6" t="s">
        <v>13</v>
      </c>
    </row>
    <row r="12" spans="1:12" ht="18">
      <c r="A12" s="1"/>
      <c r="F12" s="7" t="s">
        <v>14</v>
      </c>
      <c r="G12" s="7"/>
      <c r="H12" s="7" t="s">
        <v>15</v>
      </c>
      <c r="J12" s="7" t="s">
        <v>14</v>
      </c>
      <c r="K12" s="7"/>
      <c r="L12" s="7" t="s">
        <v>15</v>
      </c>
    </row>
    <row r="13" spans="1:12" ht="18">
      <c r="A13" s="1"/>
      <c r="E13" s="5" t="s">
        <v>16</v>
      </c>
      <c r="F13" s="5" t="s">
        <v>17</v>
      </c>
      <c r="G13" s="5"/>
      <c r="H13" s="5" t="s">
        <v>17</v>
      </c>
      <c r="J13" s="5" t="s">
        <v>18</v>
      </c>
      <c r="K13" s="5"/>
      <c r="L13" s="5" t="s">
        <v>17</v>
      </c>
    </row>
    <row r="14" ht="18">
      <c r="A14" s="1" t="s">
        <v>19</v>
      </c>
    </row>
    <row r="15" spans="1:12" ht="18">
      <c r="A15" s="2" t="s">
        <v>20</v>
      </c>
      <c r="E15" s="3" t="s">
        <v>21</v>
      </c>
      <c r="F15" s="8">
        <f>'[1]sep10(3)'!O7</f>
        <v>21129</v>
      </c>
      <c r="G15" s="8"/>
      <c r="H15" s="8">
        <f>'[1]sep10(3)'!P7</f>
        <v>23442</v>
      </c>
      <c r="I15" s="9"/>
      <c r="J15" s="8">
        <f>'[1]SEPT10(9)'!O7</f>
        <v>74812</v>
      </c>
      <c r="K15" s="8"/>
      <c r="L15" s="8">
        <f>'[1]SEPT10(9)'!P7</f>
        <v>71410</v>
      </c>
    </row>
    <row r="16" spans="1:12" ht="18">
      <c r="A16" s="10" t="s">
        <v>22</v>
      </c>
      <c r="F16" s="11">
        <f>-'[1]sep10(3)'!O8</f>
        <v>-6988</v>
      </c>
      <c r="G16" s="8"/>
      <c r="H16" s="11">
        <f>-'[1]sep10(3)'!P8</f>
        <v>-9380</v>
      </c>
      <c r="I16" s="9"/>
      <c r="J16" s="11">
        <f>-'[1]SEPT10(9)'!O8</f>
        <v>-26035</v>
      </c>
      <c r="K16" s="8"/>
      <c r="L16" s="11">
        <f>-'[1]SEPT10(9)'!P8</f>
        <v>-29031</v>
      </c>
    </row>
    <row r="17" spans="1:12" ht="18">
      <c r="A17" s="10"/>
      <c r="F17" s="9"/>
      <c r="G17" s="8"/>
      <c r="H17" s="9"/>
      <c r="I17" s="9"/>
      <c r="J17" s="9"/>
      <c r="K17" s="8"/>
      <c r="L17" s="9"/>
    </row>
    <row r="18" spans="1:12" ht="18">
      <c r="A18" s="10" t="s">
        <v>23</v>
      </c>
      <c r="F18" s="9">
        <f>SUM(F15:F16)</f>
        <v>14141</v>
      </c>
      <c r="G18" s="8"/>
      <c r="H18" s="8">
        <f>H15+H16</f>
        <v>14062</v>
      </c>
      <c r="I18" s="9"/>
      <c r="J18" s="9">
        <f>SUM(J15:J16)</f>
        <v>48777</v>
      </c>
      <c r="K18" s="8"/>
      <c r="L18" s="8">
        <f>L15+L16</f>
        <v>42379</v>
      </c>
    </row>
    <row r="19" spans="1:12" ht="18">
      <c r="A19" s="12"/>
      <c r="F19" s="8"/>
      <c r="G19" s="8"/>
      <c r="H19" s="8"/>
      <c r="I19" s="9"/>
      <c r="J19" s="8"/>
      <c r="K19" s="8"/>
      <c r="L19" s="8"/>
    </row>
    <row r="20" spans="1:12" ht="18">
      <c r="A20" s="10" t="s">
        <v>24</v>
      </c>
      <c r="F20" s="8">
        <f>'[1]sep10(3)'!O13</f>
        <v>1426</v>
      </c>
      <c r="G20" s="8"/>
      <c r="H20" s="8">
        <f>'[1]sep10(3)'!P13</f>
        <v>942</v>
      </c>
      <c r="I20" s="9"/>
      <c r="J20" s="8">
        <f>'[1]SEPT10(9)'!O13</f>
        <v>3716</v>
      </c>
      <c r="K20" s="8"/>
      <c r="L20" s="8">
        <f>'[1]SEPT10(9)'!P13</f>
        <v>2756</v>
      </c>
    </row>
    <row r="21" spans="6:12" ht="18">
      <c r="F21" s="8"/>
      <c r="G21" s="8"/>
      <c r="H21" s="8"/>
      <c r="I21" s="9"/>
      <c r="J21" s="8"/>
      <c r="K21" s="8"/>
      <c r="L21" s="8"/>
    </row>
    <row r="22" spans="1:12" ht="18">
      <c r="A22" s="10" t="s">
        <v>25</v>
      </c>
      <c r="F22" s="8">
        <f>-'[1]sep10(3)'!O15-'[1]sep10(3)'!O16-'[1]sep10(3)'!O17-'[1]sep10(3)'!O23</f>
        <v>-5235</v>
      </c>
      <c r="G22" s="8"/>
      <c r="H22" s="8">
        <f>-'[1]sep10(3)'!P15-'[1]sep10(3)'!P16-'[1]sep10(3)'!P17-'[1]sep10(3)'!P23</f>
        <v>-4534</v>
      </c>
      <c r="I22" s="9"/>
      <c r="J22" s="8">
        <f>-'[1]SEPT10(9)'!O15-'[1]SEPT10(9)'!O16-'[1]SEPT10(9)'!O17-'[1]SEPT10(9)'!O23</f>
        <v>-15554</v>
      </c>
      <c r="K22" s="8"/>
      <c r="L22" s="8">
        <f>-'[1]SEPT10(9)'!P15-'[1]SEPT10(9)'!P16-'[1]SEPT10(9)'!P17-'[1]SEPT10(9)'!P23</f>
        <v>-13977</v>
      </c>
    </row>
    <row r="23" spans="1:12" ht="18">
      <c r="A23" s="10" t="s">
        <v>26</v>
      </c>
      <c r="F23" s="8">
        <f>-'[1]sep10(3)'!O21</f>
        <v>-950</v>
      </c>
      <c r="G23" s="8"/>
      <c r="H23" s="8">
        <f>-'[1]sep10(3)'!P21</f>
        <v>-1044</v>
      </c>
      <c r="I23" s="9"/>
      <c r="J23" s="8">
        <f>-'[1]SEPT10(9)'!O21</f>
        <v>-2849</v>
      </c>
      <c r="K23" s="8"/>
      <c r="L23" s="8">
        <f>-'[1]SEPT10(9)'!P21</f>
        <v>-3132</v>
      </c>
    </row>
    <row r="24" spans="1:12" ht="18">
      <c r="A24" s="10" t="s">
        <v>27</v>
      </c>
      <c r="F24" s="13">
        <f>'[1]sep10(3)'!O25</f>
        <v>0</v>
      </c>
      <c r="G24" s="13"/>
      <c r="H24" s="13">
        <f>'[1]sep10(3)'!P25</f>
        <v>0</v>
      </c>
      <c r="I24" s="14"/>
      <c r="J24" s="8">
        <f>'[1]SEPT10(9)'!O25</f>
        <v>0</v>
      </c>
      <c r="K24" s="13"/>
      <c r="L24" s="8">
        <f>'[1]SEPT10(9)'!P25</f>
        <v>-3</v>
      </c>
    </row>
    <row r="25" spans="6:12" ht="18">
      <c r="F25" s="11"/>
      <c r="G25" s="8"/>
      <c r="H25" s="15"/>
      <c r="I25" s="14"/>
      <c r="J25" s="15"/>
      <c r="K25" s="13"/>
      <c r="L25" s="15"/>
    </row>
    <row r="26" spans="1:12" ht="18">
      <c r="A26" s="10" t="s">
        <v>28</v>
      </c>
      <c r="E26" s="3" t="s">
        <v>21</v>
      </c>
      <c r="F26" s="8">
        <f>SUM(F18:F25)</f>
        <v>9382</v>
      </c>
      <c r="G26" s="8"/>
      <c r="H26" s="13">
        <f>SUM(H18:H25)</f>
        <v>9426</v>
      </c>
      <c r="I26" s="14"/>
      <c r="J26" s="13">
        <f>SUM(J18:J25)</f>
        <v>34090</v>
      </c>
      <c r="K26" s="13"/>
      <c r="L26" s="13">
        <f>SUM(L18:L25)</f>
        <v>28023</v>
      </c>
    </row>
    <row r="27" spans="1:12" ht="18">
      <c r="A27" s="12"/>
      <c r="F27" s="8"/>
      <c r="G27" s="8"/>
      <c r="H27" s="13"/>
      <c r="I27" s="14"/>
      <c r="J27" s="13"/>
      <c r="K27" s="13"/>
      <c r="L27" s="13"/>
    </row>
    <row r="28" spans="1:12" ht="18">
      <c r="A28" s="10" t="s">
        <v>29</v>
      </c>
      <c r="E28" s="3" t="s">
        <v>30</v>
      </c>
      <c r="F28" s="8">
        <f>-'[1]sep10(3)'!O28</f>
        <v>-2344</v>
      </c>
      <c r="G28" s="8"/>
      <c r="H28" s="13">
        <f>-'[1]sep10(3)'!P28</f>
        <v>-2635</v>
      </c>
      <c r="I28" s="14"/>
      <c r="J28" s="8">
        <f>-'[1]SEPT10(9)'!O28</f>
        <v>-8846</v>
      </c>
      <c r="K28" s="13"/>
      <c r="L28" s="8">
        <f>-'[1]SEPT10(9)'!P28</f>
        <v>-7131</v>
      </c>
    </row>
    <row r="29" spans="6:12" ht="18">
      <c r="F29" s="11"/>
      <c r="G29" s="8"/>
      <c r="H29" s="11"/>
      <c r="I29" s="14"/>
      <c r="J29" s="11"/>
      <c r="K29" s="13"/>
      <c r="L29" s="11"/>
    </row>
    <row r="30" spans="1:12" ht="18">
      <c r="A30" s="10" t="s">
        <v>31</v>
      </c>
      <c r="F30" s="9">
        <f>SUM(F26:F28)</f>
        <v>7038</v>
      </c>
      <c r="G30" s="9"/>
      <c r="H30" s="9">
        <f>SUM(H26:H28)</f>
        <v>6791</v>
      </c>
      <c r="I30" s="9"/>
      <c r="J30" s="9">
        <f>SUM(J26:J28)</f>
        <v>25244</v>
      </c>
      <c r="K30" s="9"/>
      <c r="L30" s="9">
        <f>SUM(L26:L28)</f>
        <v>20892</v>
      </c>
    </row>
    <row r="31" spans="2:12" ht="18">
      <c r="B31" s="2" t="s">
        <v>32</v>
      </c>
      <c r="F31" s="8"/>
      <c r="G31" s="8"/>
      <c r="H31" s="8"/>
      <c r="I31" s="9"/>
      <c r="J31" s="8"/>
      <c r="K31" s="8"/>
      <c r="L31" s="8"/>
    </row>
    <row r="32" spans="1:12" ht="4.5" customHeight="1">
      <c r="A32" s="10"/>
      <c r="F32" s="8"/>
      <c r="G32" s="8"/>
      <c r="H32" s="8"/>
      <c r="I32" s="9"/>
      <c r="J32" s="8"/>
      <c r="K32" s="8"/>
      <c r="L32" s="8"/>
    </row>
    <row r="33" spans="1:12" ht="18">
      <c r="A33" s="12" t="s">
        <v>33</v>
      </c>
      <c r="F33" s="8"/>
      <c r="G33" s="8"/>
      <c r="H33" s="8"/>
      <c r="I33" s="9"/>
      <c r="J33" s="8"/>
      <c r="K33" s="8"/>
      <c r="L33" s="8"/>
    </row>
    <row r="34" spans="1:12" ht="18">
      <c r="A34" s="10" t="s">
        <v>34</v>
      </c>
      <c r="F34" s="8"/>
      <c r="G34" s="8"/>
      <c r="H34" s="8"/>
      <c r="I34" s="9"/>
      <c r="J34" s="8"/>
      <c r="K34" s="8"/>
      <c r="L34" s="8"/>
    </row>
    <row r="35" spans="1:12" ht="18">
      <c r="A35" s="12"/>
      <c r="B35" s="2" t="s">
        <v>35</v>
      </c>
      <c r="F35" s="8">
        <f>'[1]sep10(3)'!O33</f>
        <v>0</v>
      </c>
      <c r="G35" s="8"/>
      <c r="H35" s="8">
        <f>'[1]sep10(3)'!P33</f>
        <v>-524</v>
      </c>
      <c r="I35" s="9"/>
      <c r="J35" s="8">
        <f>'[1]SEPT10(9)'!O33</f>
        <v>0</v>
      </c>
      <c r="K35" s="8"/>
      <c r="L35" s="8">
        <f>'[1]SEPT10(9)'!P33</f>
        <v>-1335</v>
      </c>
    </row>
    <row r="36" spans="1:12" ht="18">
      <c r="A36" s="12" t="s">
        <v>36</v>
      </c>
      <c r="F36" s="2"/>
      <c r="G36" s="2"/>
      <c r="H36" s="2"/>
      <c r="I36" s="2"/>
      <c r="J36" s="2"/>
      <c r="K36" s="2"/>
      <c r="L36" s="2"/>
    </row>
    <row r="37" spans="1:12" ht="18.75" thickBot="1">
      <c r="A37" s="12"/>
      <c r="B37" s="1" t="s">
        <v>37</v>
      </c>
      <c r="F37" s="16">
        <f>SUM(F30:F36)</f>
        <v>7038</v>
      </c>
      <c r="G37" s="8"/>
      <c r="H37" s="16">
        <f>SUM(H30:H36)</f>
        <v>6267</v>
      </c>
      <c r="I37" s="9"/>
      <c r="J37" s="16">
        <f>SUM(J30:J36)</f>
        <v>25244</v>
      </c>
      <c r="K37" s="8"/>
      <c r="L37" s="16">
        <f>SUM(L30:L36)</f>
        <v>19557</v>
      </c>
    </row>
    <row r="38" spans="1:12" ht="18">
      <c r="A38" s="2" t="s">
        <v>38</v>
      </c>
      <c r="F38" s="8"/>
      <c r="G38" s="8"/>
      <c r="H38" s="8"/>
      <c r="I38" s="9"/>
      <c r="J38" s="8"/>
      <c r="K38" s="8"/>
      <c r="L38" s="8"/>
    </row>
    <row r="39" spans="1:12" ht="18">
      <c r="A39" s="2" t="s">
        <v>39</v>
      </c>
      <c r="F39" s="8">
        <f>'[1]sep10(3)'!O40</f>
        <v>3637</v>
      </c>
      <c r="G39" s="8"/>
      <c r="H39" s="8">
        <f>'[1]sep10(3)'!P38</f>
        <v>3336.1580999999996</v>
      </c>
      <c r="I39" s="9"/>
      <c r="J39" s="8">
        <f>'[1]SEPT10(9)'!O40</f>
        <v>13328</v>
      </c>
      <c r="K39" s="8"/>
      <c r="L39" s="8">
        <f>'[1]SEPT10(9)'!P40</f>
        <v>10630.158099999999</v>
      </c>
    </row>
    <row r="40" spans="1:12" ht="18">
      <c r="A40" s="2" t="s">
        <v>40</v>
      </c>
      <c r="F40" s="8">
        <f>-'[1]sep10(3)'!O36</f>
        <v>3401</v>
      </c>
      <c r="G40" s="8"/>
      <c r="H40" s="8">
        <f>-'[1]sep10(3)'!P36</f>
        <v>2930.8419000000004</v>
      </c>
      <c r="I40" s="9"/>
      <c r="J40" s="8">
        <f>-'[1]SEPT10(9)'!O36</f>
        <v>11916</v>
      </c>
      <c r="K40" s="8"/>
      <c r="L40" s="8">
        <f>-'[1]SEPT10(9)'!P36</f>
        <v>8926.841900000001</v>
      </c>
    </row>
    <row r="41" spans="6:12" ht="18.75" thickBot="1">
      <c r="F41" s="16">
        <f>F39+F40</f>
        <v>7038</v>
      </c>
      <c r="G41" s="8"/>
      <c r="H41" s="16">
        <f>H39+H40</f>
        <v>6267</v>
      </c>
      <c r="I41" s="9"/>
      <c r="J41" s="16">
        <f>J39+J40</f>
        <v>25244</v>
      </c>
      <c r="K41" s="8"/>
      <c r="L41" s="16">
        <f>L39+L40</f>
        <v>19557</v>
      </c>
    </row>
    <row r="42" spans="1:12" ht="18">
      <c r="A42" s="1" t="s">
        <v>41</v>
      </c>
      <c r="F42" s="8"/>
      <c r="G42" s="8"/>
      <c r="H42" s="8"/>
      <c r="I42" s="9"/>
      <c r="J42" s="8"/>
      <c r="K42" s="8"/>
      <c r="L42" s="8"/>
    </row>
    <row r="43" spans="2:12" ht="18">
      <c r="B43" s="1" t="s">
        <v>42</v>
      </c>
      <c r="F43" s="8"/>
      <c r="G43" s="8"/>
      <c r="H43" s="8"/>
      <c r="I43" s="9"/>
      <c r="J43" s="8"/>
      <c r="K43" s="8"/>
      <c r="L43" s="8"/>
    </row>
    <row r="44" spans="2:12" ht="8.25" customHeight="1">
      <c r="B44" s="1"/>
      <c r="F44" s="8"/>
      <c r="G44" s="8"/>
      <c r="H44" s="8"/>
      <c r="I44" s="9"/>
      <c r="J44" s="8"/>
      <c r="K44" s="8"/>
      <c r="L44" s="8"/>
    </row>
    <row r="45" spans="1:12" ht="18">
      <c r="A45" s="10" t="s">
        <v>43</v>
      </c>
      <c r="B45" s="1"/>
      <c r="F45" s="2"/>
      <c r="G45" s="2"/>
      <c r="H45" s="2"/>
      <c r="I45" s="2"/>
      <c r="J45" s="2"/>
      <c r="K45" s="2"/>
      <c r="L45" s="2"/>
    </row>
    <row r="46" spans="1:12" ht="18">
      <c r="A46" s="10"/>
      <c r="B46" s="2" t="s">
        <v>44</v>
      </c>
      <c r="F46" s="17">
        <f>(F39-F35)/100000*100</f>
        <v>3.637</v>
      </c>
      <c r="G46" s="18"/>
      <c r="H46" s="17">
        <f>(H39-H35)/100000*100</f>
        <v>3.8601580999999996</v>
      </c>
      <c r="I46" s="19"/>
      <c r="J46" s="17">
        <f>(J39-J35)/100000*100</f>
        <v>13.328000000000001</v>
      </c>
      <c r="K46" s="18"/>
      <c r="L46" s="17">
        <f>(L39-L35)/100000*100</f>
        <v>11.9651581</v>
      </c>
    </row>
    <row r="47" spans="1:12" ht="18">
      <c r="A47" s="10" t="s">
        <v>45</v>
      </c>
      <c r="E47" s="3" t="s">
        <v>46</v>
      </c>
      <c r="F47" s="17"/>
      <c r="G47" s="18"/>
      <c r="H47" s="18"/>
      <c r="I47" s="19"/>
      <c r="J47" s="17"/>
      <c r="K47" s="18"/>
      <c r="L47" s="18"/>
    </row>
    <row r="48" spans="1:12" ht="18">
      <c r="A48" s="10"/>
      <c r="B48" s="2" t="s">
        <v>47</v>
      </c>
      <c r="F48" s="17">
        <f>F35/100000*100</f>
        <v>0</v>
      </c>
      <c r="G48" s="18"/>
      <c r="H48" s="17">
        <f>H35/100000*100</f>
        <v>-0.524</v>
      </c>
      <c r="I48" s="19"/>
      <c r="J48" s="17">
        <f>J35/100000*100</f>
        <v>0</v>
      </c>
      <c r="K48" s="18"/>
      <c r="L48" s="17">
        <f>L35/100000*100</f>
        <v>-1.335</v>
      </c>
    </row>
    <row r="49" spans="1:12" ht="18.75" thickBot="1">
      <c r="A49" s="10" t="s">
        <v>48</v>
      </c>
      <c r="F49" s="20">
        <f>SUM(F46:F48)</f>
        <v>3.637</v>
      </c>
      <c r="G49" s="18"/>
      <c r="H49" s="20">
        <f>SUM(H46:H48)</f>
        <v>3.3361580999999996</v>
      </c>
      <c r="I49" s="18"/>
      <c r="J49" s="20">
        <f>SUM(J46:J48)</f>
        <v>13.328000000000001</v>
      </c>
      <c r="K49" s="21"/>
      <c r="L49" s="20">
        <f>SUM(L46:L48)</f>
        <v>10.6301581</v>
      </c>
    </row>
    <row r="50" spans="6:9" ht="18">
      <c r="F50" s="19"/>
      <c r="G50" s="19"/>
      <c r="H50" s="19"/>
      <c r="I50" s="19"/>
    </row>
    <row r="51" ht="18"/>
    <row r="52" ht="18"/>
    <row r="53" ht="18">
      <c r="A53" s="10"/>
    </row>
    <row r="54" ht="18">
      <c r="A54" s="10"/>
    </row>
    <row r="55" ht="18">
      <c r="A55" s="10"/>
    </row>
    <row r="56" ht="18">
      <c r="A56" s="10"/>
    </row>
    <row r="57" ht="18">
      <c r="A57" s="10"/>
    </row>
    <row r="58" ht="18">
      <c r="A58" s="10"/>
    </row>
    <row r="59" ht="18">
      <c r="A59" s="10"/>
    </row>
    <row r="60" ht="18">
      <c r="A60" s="10"/>
    </row>
    <row r="61" ht="18">
      <c r="A61" s="10"/>
    </row>
    <row r="62" ht="18">
      <c r="A62" s="10"/>
    </row>
    <row r="73" ht="18">
      <c r="A73" s="10"/>
    </row>
    <row r="74" ht="18">
      <c r="A74" s="10"/>
    </row>
    <row r="75" ht="18">
      <c r="A75" s="10"/>
    </row>
    <row r="77" ht="18">
      <c r="A77" s="10"/>
    </row>
    <row r="78" ht="18">
      <c r="A78" s="10"/>
    </row>
    <row r="79" ht="18">
      <c r="A79" s="10"/>
    </row>
  </sheetData>
  <sheetProtection/>
  <mergeCells count="2">
    <mergeCell ref="F7:H7"/>
    <mergeCell ref="J7:L7"/>
  </mergeCells>
  <printOptions/>
  <pageMargins left="0.7" right="0.5" top="0.75" bottom="0.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9.140625" defaultRowHeight="15"/>
  <cols>
    <col min="2" max="2" width="40.7109375" style="0" customWidth="1"/>
    <col min="3" max="3" width="10.00390625" style="0" customWidth="1"/>
    <col min="4" max="4" width="16.28125" style="0" customWidth="1"/>
    <col min="5" max="5" width="1.8515625" style="0" customWidth="1"/>
    <col min="6" max="6" width="16.8515625" style="0" customWidth="1"/>
  </cols>
  <sheetData>
    <row r="1" spans="1:6" ht="16.5">
      <c r="A1" s="22" t="s">
        <v>0</v>
      </c>
      <c r="B1" s="23"/>
      <c r="C1" s="24"/>
      <c r="D1" s="23"/>
      <c r="E1" s="23"/>
      <c r="F1" s="25"/>
    </row>
    <row r="2" spans="1:6" ht="16.5">
      <c r="A2" s="26" t="s">
        <v>1</v>
      </c>
      <c r="B2" s="23"/>
      <c r="C2" s="24"/>
      <c r="D2" s="23"/>
      <c r="E2" s="23"/>
      <c r="F2" s="23"/>
    </row>
    <row r="3" spans="1:6" ht="16.5">
      <c r="A3" s="22" t="s">
        <v>49</v>
      </c>
      <c r="B3" s="22"/>
      <c r="C3" s="24"/>
      <c r="D3" s="23"/>
      <c r="E3" s="23"/>
      <c r="F3" s="23"/>
    </row>
    <row r="4" spans="1:6" ht="16.5">
      <c r="A4" s="22" t="s">
        <v>50</v>
      </c>
      <c r="B4" s="22"/>
      <c r="C4" s="24"/>
      <c r="D4" s="23"/>
      <c r="E4" s="23"/>
      <c r="F4" s="23"/>
    </row>
    <row r="5" spans="1:6" ht="16.5">
      <c r="A5" s="26" t="s">
        <v>4</v>
      </c>
      <c r="B5" s="22"/>
      <c r="C5" s="24"/>
      <c r="D5" s="27" t="s">
        <v>51</v>
      </c>
      <c r="E5" s="27"/>
      <c r="F5" s="27" t="s">
        <v>51</v>
      </c>
    </row>
    <row r="6" spans="1:6" ht="16.5">
      <c r="A6" s="23"/>
      <c r="B6" s="23"/>
      <c r="C6" s="28" t="s">
        <v>16</v>
      </c>
      <c r="D6" s="29" t="s">
        <v>14</v>
      </c>
      <c r="E6" s="27"/>
      <c r="F6" s="27" t="s">
        <v>52</v>
      </c>
    </row>
    <row r="7" spans="1:6" ht="16.5">
      <c r="A7" s="22"/>
      <c r="B7" s="22"/>
      <c r="C7" s="24"/>
      <c r="D7" s="27" t="s">
        <v>53</v>
      </c>
      <c r="E7" s="27"/>
      <c r="F7" s="27" t="s">
        <v>53</v>
      </c>
    </row>
    <row r="8" spans="1:6" ht="16.5">
      <c r="A8" s="22" t="s">
        <v>54</v>
      </c>
      <c r="B8" s="22"/>
      <c r="C8" s="24"/>
      <c r="D8" s="23"/>
      <c r="E8" s="23"/>
      <c r="F8" s="27"/>
    </row>
    <row r="9" spans="1:6" ht="16.5">
      <c r="A9" s="23" t="s">
        <v>55</v>
      </c>
      <c r="B9" s="23"/>
      <c r="C9" s="24" t="s">
        <v>56</v>
      </c>
      <c r="D9" s="30">
        <v>51493</v>
      </c>
      <c r="E9" s="30"/>
      <c r="F9" s="30">
        <v>51485</v>
      </c>
    </row>
    <row r="10" spans="1:6" ht="16.5">
      <c r="A10" s="23" t="s">
        <v>57</v>
      </c>
      <c r="B10" s="23"/>
      <c r="C10" s="24"/>
      <c r="D10" s="30">
        <v>73749</v>
      </c>
      <c r="E10" s="30"/>
      <c r="F10" s="30">
        <v>74359</v>
      </c>
    </row>
    <row r="11" spans="1:6" ht="16.5">
      <c r="A11" s="23" t="s">
        <v>58</v>
      </c>
      <c r="B11" s="23"/>
      <c r="C11" s="24"/>
      <c r="D11" s="30">
        <v>18949</v>
      </c>
      <c r="E11" s="30"/>
      <c r="F11" s="30">
        <v>18949</v>
      </c>
    </row>
    <row r="12" spans="1:6" ht="16.5">
      <c r="A12" s="23" t="s">
        <v>59</v>
      </c>
      <c r="B12" s="23"/>
      <c r="C12" s="24" t="s">
        <v>60</v>
      </c>
      <c r="D12" s="30">
        <v>1987</v>
      </c>
      <c r="E12" s="31"/>
      <c r="F12" s="30">
        <v>1987</v>
      </c>
    </row>
    <row r="13" spans="1:6" ht="16.5">
      <c r="A13" s="23" t="s">
        <v>61</v>
      </c>
      <c r="B13" s="23"/>
      <c r="C13" s="24"/>
      <c r="D13" s="30">
        <v>16</v>
      </c>
      <c r="E13" s="31"/>
      <c r="F13" s="30">
        <v>16</v>
      </c>
    </row>
    <row r="14" spans="1:6" ht="16.5">
      <c r="A14" s="23" t="s">
        <v>62</v>
      </c>
      <c r="B14" s="23"/>
      <c r="C14" s="24"/>
      <c r="D14" s="30">
        <v>23811</v>
      </c>
      <c r="E14" s="31"/>
      <c r="F14" s="30">
        <v>23811</v>
      </c>
    </row>
    <row r="15" spans="1:6" ht="16.5">
      <c r="A15" s="23" t="s">
        <v>63</v>
      </c>
      <c r="B15" s="23"/>
      <c r="C15" s="24"/>
      <c r="D15" s="30">
        <v>2</v>
      </c>
      <c r="E15" s="31"/>
      <c r="F15" s="30">
        <v>2</v>
      </c>
    </row>
    <row r="16" spans="1:6" ht="16.5">
      <c r="A16" s="23"/>
      <c r="B16" s="23"/>
      <c r="C16" s="24"/>
      <c r="D16" s="32">
        <f>SUM(D8:D15)</f>
        <v>170007</v>
      </c>
      <c r="E16" s="31"/>
      <c r="F16" s="32">
        <f>SUM(F8:F15)</f>
        <v>170609</v>
      </c>
    </row>
    <row r="17" spans="1:6" ht="6" customHeight="1">
      <c r="A17" s="23"/>
      <c r="B17" s="23"/>
      <c r="C17" s="24"/>
      <c r="D17" s="33"/>
      <c r="E17" s="31"/>
      <c r="F17" s="33"/>
    </row>
    <row r="18" spans="1:6" ht="16.5">
      <c r="A18" s="22" t="s">
        <v>64</v>
      </c>
      <c r="B18" s="22"/>
      <c r="C18" s="24"/>
      <c r="D18" s="31"/>
      <c r="E18" s="31"/>
      <c r="F18" s="31"/>
    </row>
    <row r="19" spans="1:6" ht="16.5">
      <c r="A19" s="23" t="s">
        <v>65</v>
      </c>
      <c r="B19" s="23"/>
      <c r="C19" s="24"/>
      <c r="D19" s="31">
        <v>140646</v>
      </c>
      <c r="E19" s="31"/>
      <c r="F19" s="31">
        <v>145534</v>
      </c>
    </row>
    <row r="20" spans="1:6" ht="16.5">
      <c r="A20" s="23" t="s">
        <v>66</v>
      </c>
      <c r="B20" s="23"/>
      <c r="C20" s="24"/>
      <c r="D20" s="31">
        <v>5438</v>
      </c>
      <c r="E20" s="31"/>
      <c r="F20" s="31">
        <v>5988</v>
      </c>
    </row>
    <row r="21" spans="1:6" ht="16.5">
      <c r="A21" s="23" t="s">
        <v>67</v>
      </c>
      <c r="B21" s="23"/>
      <c r="C21" s="24"/>
      <c r="D21" s="31">
        <v>30930</v>
      </c>
      <c r="E21" s="31"/>
      <c r="F21" s="31">
        <v>28339</v>
      </c>
    </row>
    <row r="22" spans="1:6" ht="16.5">
      <c r="A22" s="23" t="s">
        <v>68</v>
      </c>
      <c r="B22" s="23"/>
      <c r="C22" s="24"/>
      <c r="D22" s="31">
        <v>141213</v>
      </c>
      <c r="E22" s="31"/>
      <c r="F22" s="31">
        <v>139347</v>
      </c>
    </row>
    <row r="23" spans="1:6" ht="16.5">
      <c r="A23" s="23" t="s">
        <v>69</v>
      </c>
      <c r="B23" s="23"/>
      <c r="C23" s="24"/>
      <c r="D23" s="31">
        <v>944</v>
      </c>
      <c r="E23" s="31"/>
      <c r="F23" s="31">
        <v>1632</v>
      </c>
    </row>
    <row r="24" spans="1:6" ht="16.5">
      <c r="A24" s="23" t="s">
        <v>61</v>
      </c>
      <c r="B24" s="23"/>
      <c r="C24" s="24"/>
      <c r="D24" s="31">
        <v>3694</v>
      </c>
      <c r="E24" s="31"/>
      <c r="F24" s="31">
        <v>8656</v>
      </c>
    </row>
    <row r="25" spans="1:6" ht="16.5">
      <c r="A25" s="23" t="s">
        <v>70</v>
      </c>
      <c r="B25" s="23"/>
      <c r="C25" s="24"/>
      <c r="D25" s="34">
        <v>167339</v>
      </c>
      <c r="E25" s="31"/>
      <c r="F25" s="34">
        <v>133320</v>
      </c>
    </row>
    <row r="26" spans="1:6" ht="16.5">
      <c r="A26" s="23"/>
      <c r="B26" s="23"/>
      <c r="C26" s="24"/>
      <c r="D26" s="33">
        <f>SUM(D19:D25)</f>
        <v>490204</v>
      </c>
      <c r="E26" s="33"/>
      <c r="F26" s="33">
        <f>SUM(F19:F25)</f>
        <v>462816</v>
      </c>
    </row>
    <row r="27" spans="1:6" ht="6" customHeight="1">
      <c r="A27" s="22"/>
      <c r="B27" s="23"/>
      <c r="C27" s="24"/>
      <c r="D27" s="31"/>
      <c r="E27" s="31"/>
      <c r="F27" s="31"/>
    </row>
    <row r="28" spans="1:6" ht="17.25" thickBot="1">
      <c r="A28" s="22" t="s">
        <v>71</v>
      </c>
      <c r="B28" s="23"/>
      <c r="C28" s="24"/>
      <c r="D28" s="35">
        <f>D16+D26</f>
        <v>660211</v>
      </c>
      <c r="E28" s="23"/>
      <c r="F28" s="35">
        <f>F16+F26</f>
        <v>633425</v>
      </c>
    </row>
    <row r="29" spans="1:6" ht="10.5" customHeight="1">
      <c r="A29" s="23"/>
      <c r="B29" s="23"/>
      <c r="C29" s="24"/>
      <c r="D29" s="23"/>
      <c r="E29" s="23"/>
      <c r="F29" s="23"/>
    </row>
    <row r="30" spans="1:6" ht="16.5">
      <c r="A30" s="22" t="s">
        <v>72</v>
      </c>
      <c r="B30" s="22"/>
      <c r="C30" s="24"/>
      <c r="D30" s="31"/>
      <c r="E30" s="31"/>
      <c r="F30" s="31"/>
    </row>
    <row r="31" spans="1:6" ht="6" customHeight="1">
      <c r="A31" s="22"/>
      <c r="B31" s="22"/>
      <c r="C31" s="24"/>
      <c r="D31" s="31"/>
      <c r="E31" s="31"/>
      <c r="F31" s="31"/>
    </row>
    <row r="32" spans="1:6" ht="16.5">
      <c r="A32" s="22" t="s">
        <v>73</v>
      </c>
      <c r="B32" s="22"/>
      <c r="C32" s="24"/>
      <c r="D32" s="31"/>
      <c r="E32" s="31"/>
      <c r="F32" s="31"/>
    </row>
    <row r="33" spans="1:6" ht="16.5">
      <c r="A33" s="22"/>
      <c r="B33" s="22" t="s">
        <v>74</v>
      </c>
      <c r="C33" s="24"/>
      <c r="D33" s="31"/>
      <c r="E33" s="31"/>
      <c r="F33" s="31"/>
    </row>
    <row r="34" spans="1:6" ht="16.5">
      <c r="A34" s="23" t="s">
        <v>75</v>
      </c>
      <c r="B34" s="23"/>
      <c r="C34" s="24"/>
      <c r="D34" s="31">
        <v>100000</v>
      </c>
      <c r="E34" s="31"/>
      <c r="F34" s="31">
        <v>100000</v>
      </c>
    </row>
    <row r="35" spans="1:6" ht="16.5">
      <c r="A35" s="23" t="s">
        <v>76</v>
      </c>
      <c r="B35" s="23"/>
      <c r="C35" s="24"/>
      <c r="D35" s="31">
        <v>172770</v>
      </c>
      <c r="E35" s="31"/>
      <c r="F35" s="31">
        <v>172770</v>
      </c>
    </row>
    <row r="36" spans="1:6" ht="16.5">
      <c r="A36" s="23" t="s">
        <v>77</v>
      </c>
      <c r="B36" s="23"/>
      <c r="C36" s="24"/>
      <c r="D36" s="34">
        <v>129892</v>
      </c>
      <c r="E36" s="31"/>
      <c r="F36" s="34">
        <v>118439</v>
      </c>
    </row>
    <row r="37" spans="1:6" ht="16.5">
      <c r="A37" s="23"/>
      <c r="B37" s="23"/>
      <c r="C37" s="24"/>
      <c r="D37" s="31">
        <f>SUM(D33:D36)</f>
        <v>402662</v>
      </c>
      <c r="E37" s="31"/>
      <c r="F37" s="31">
        <f>SUM(F33:F36)</f>
        <v>391209</v>
      </c>
    </row>
    <row r="38" spans="1:6" ht="16.5">
      <c r="A38" s="23" t="s">
        <v>40</v>
      </c>
      <c r="B38" s="23"/>
      <c r="C38" s="24"/>
      <c r="D38" s="31">
        <v>80203</v>
      </c>
      <c r="E38" s="31"/>
      <c r="F38" s="31">
        <v>76185</v>
      </c>
    </row>
    <row r="39" spans="1:6" ht="16.5">
      <c r="A39" s="22" t="s">
        <v>78</v>
      </c>
      <c r="B39" s="23"/>
      <c r="C39" s="24"/>
      <c r="D39" s="32">
        <f>SUM(D37:D38)</f>
        <v>482865</v>
      </c>
      <c r="E39" s="31"/>
      <c r="F39" s="32">
        <f>SUM(F37:F38)</f>
        <v>467394</v>
      </c>
    </row>
    <row r="40" spans="1:6" ht="6" customHeight="1">
      <c r="A40" s="23"/>
      <c r="B40" s="23"/>
      <c r="C40" s="24"/>
      <c r="D40" s="31"/>
      <c r="E40" s="31"/>
      <c r="F40" s="31"/>
    </row>
    <row r="41" spans="1:6" ht="16.5">
      <c r="A41" s="22" t="s">
        <v>79</v>
      </c>
      <c r="B41" s="23"/>
      <c r="C41" s="24"/>
      <c r="D41" s="31"/>
      <c r="E41" s="31"/>
      <c r="F41" s="31"/>
    </row>
    <row r="42" spans="1:6" ht="16.5">
      <c r="A42" s="23" t="s">
        <v>80</v>
      </c>
      <c r="B42" s="23"/>
      <c r="C42" s="24" t="s">
        <v>81</v>
      </c>
      <c r="D42" s="31">
        <v>45646</v>
      </c>
      <c r="E42" s="31"/>
      <c r="F42" s="31">
        <v>45380</v>
      </c>
    </row>
    <row r="43" spans="1:6" ht="16.5">
      <c r="A43" s="23" t="s">
        <v>82</v>
      </c>
      <c r="B43" s="23"/>
      <c r="C43" s="24"/>
      <c r="D43" s="31">
        <v>184</v>
      </c>
      <c r="E43" s="31"/>
      <c r="F43" s="31">
        <v>184</v>
      </c>
    </row>
    <row r="44" spans="1:6" ht="16.5">
      <c r="A44" s="23" t="s">
        <v>83</v>
      </c>
      <c r="B44" s="23"/>
      <c r="C44" s="24"/>
      <c r="D44" s="31">
        <v>5200</v>
      </c>
      <c r="E44" s="31"/>
      <c r="F44" s="31">
        <v>5158</v>
      </c>
    </row>
    <row r="45" spans="1:6" ht="16.5">
      <c r="A45" s="23"/>
      <c r="B45" s="23"/>
      <c r="C45" s="24"/>
      <c r="D45" s="32">
        <f>SUM(D41:D44)</f>
        <v>51030</v>
      </c>
      <c r="E45" s="31"/>
      <c r="F45" s="32">
        <f>SUM(F41:F44)</f>
        <v>50722</v>
      </c>
    </row>
    <row r="46" spans="1:6" ht="6" customHeight="1">
      <c r="A46" s="23"/>
      <c r="B46" s="23"/>
      <c r="C46" s="24"/>
      <c r="D46" s="33"/>
      <c r="E46" s="31"/>
      <c r="F46" s="33"/>
    </row>
    <row r="47" spans="1:6" ht="16.5">
      <c r="A47" s="22" t="s">
        <v>84</v>
      </c>
      <c r="B47" s="23"/>
      <c r="C47" s="24"/>
      <c r="D47" s="33"/>
      <c r="E47" s="23"/>
      <c r="F47" s="33"/>
    </row>
    <row r="48" spans="1:6" ht="16.5">
      <c r="A48" s="23" t="s">
        <v>82</v>
      </c>
      <c r="B48" s="23"/>
      <c r="C48" s="24"/>
      <c r="D48" s="33">
        <v>28</v>
      </c>
      <c r="E48" s="23"/>
      <c r="F48" s="33">
        <v>18</v>
      </c>
    </row>
    <row r="49" spans="1:6" ht="16.5">
      <c r="A49" s="23" t="s">
        <v>80</v>
      </c>
      <c r="B49" s="23"/>
      <c r="C49" s="24" t="s">
        <v>81</v>
      </c>
      <c r="D49" s="31">
        <v>65068</v>
      </c>
      <c r="E49" s="31"/>
      <c r="F49" s="31">
        <v>65268</v>
      </c>
    </row>
    <row r="50" spans="1:6" ht="16.5">
      <c r="A50" s="23" t="s">
        <v>85</v>
      </c>
      <c r="B50" s="23"/>
      <c r="C50" s="24"/>
      <c r="D50" s="31">
        <v>4468</v>
      </c>
      <c r="E50" s="31"/>
      <c r="F50" s="31">
        <v>7510</v>
      </c>
    </row>
    <row r="51" spans="1:6" ht="16.5">
      <c r="A51" s="23" t="s">
        <v>86</v>
      </c>
      <c r="B51" s="23"/>
      <c r="C51" s="24"/>
      <c r="D51" s="31">
        <v>47876</v>
      </c>
      <c r="E51" s="31"/>
      <c r="F51" s="31">
        <v>39499</v>
      </c>
    </row>
    <row r="52" spans="1:6" ht="16.5">
      <c r="A52" s="23" t="s">
        <v>87</v>
      </c>
      <c r="B52" s="23"/>
      <c r="C52" s="24"/>
      <c r="D52" s="33">
        <v>8876</v>
      </c>
      <c r="E52" s="33"/>
      <c r="F52" s="33">
        <v>3014</v>
      </c>
    </row>
    <row r="53" spans="1:6" ht="16.5">
      <c r="A53" s="23"/>
      <c r="B53" s="23"/>
      <c r="C53" s="24"/>
      <c r="D53" s="32">
        <f>SUM(D48:D52)</f>
        <v>126316</v>
      </c>
      <c r="E53" s="31"/>
      <c r="F53" s="32">
        <f>SUM(F48:F52)</f>
        <v>115309</v>
      </c>
    </row>
    <row r="54" spans="1:6" ht="6" customHeight="1">
      <c r="A54" s="23"/>
      <c r="B54" s="23"/>
      <c r="C54" s="24"/>
      <c r="D54" s="31"/>
      <c r="E54" s="31"/>
      <c r="F54" s="31"/>
    </row>
    <row r="55" spans="1:6" ht="16.5">
      <c r="A55" s="22" t="s">
        <v>88</v>
      </c>
      <c r="B55" s="23"/>
      <c r="C55" s="24"/>
      <c r="D55" s="34">
        <f>D45+D53</f>
        <v>177346</v>
      </c>
      <c r="E55" s="33"/>
      <c r="F55" s="34">
        <f>F45+F53</f>
        <v>166031</v>
      </c>
    </row>
    <row r="56" spans="1:6" ht="6" customHeight="1">
      <c r="A56" s="22"/>
      <c r="B56" s="23"/>
      <c r="C56" s="24"/>
      <c r="D56" s="31"/>
      <c r="E56" s="31"/>
      <c r="F56" s="31"/>
    </row>
    <row r="57" spans="1:6" ht="17.25" thickBot="1">
      <c r="A57" s="22" t="s">
        <v>89</v>
      </c>
      <c r="B57" s="23"/>
      <c r="C57" s="24"/>
      <c r="D57" s="36">
        <f>D39+D55</f>
        <v>660211</v>
      </c>
      <c r="E57" s="33"/>
      <c r="F57" s="36">
        <f>F39+F55</f>
        <v>633425</v>
      </c>
    </row>
    <row r="58" spans="1:6" ht="16.5">
      <c r="A58" s="23"/>
      <c r="B58" s="23"/>
      <c r="C58" s="24"/>
      <c r="D58" s="23"/>
      <c r="E58" s="23"/>
      <c r="F58" s="23"/>
    </row>
    <row r="59" spans="1:6" ht="16.5">
      <c r="A59" s="23"/>
      <c r="B59" s="23"/>
      <c r="C59" s="24"/>
      <c r="D59" s="23"/>
      <c r="E59" s="23"/>
      <c r="F59" s="23"/>
    </row>
    <row r="60" spans="1:6" ht="16.5">
      <c r="A60" s="23"/>
      <c r="B60" s="23"/>
      <c r="C60" s="24"/>
      <c r="D60" s="23"/>
      <c r="E60" s="23"/>
      <c r="F60" s="23"/>
    </row>
    <row r="61" spans="1:6" ht="16.5">
      <c r="A61" s="23"/>
      <c r="B61" s="23"/>
      <c r="C61" s="24"/>
      <c r="D61" s="23"/>
      <c r="E61" s="23"/>
      <c r="F61" s="23"/>
    </row>
  </sheetData>
  <sheetProtection/>
  <printOptions/>
  <pageMargins left="1" right="0.7" top="0.65" bottom="0.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9.140625" defaultRowHeight="15"/>
  <cols>
    <col min="1" max="1" width="3.421875" style="23" customWidth="1"/>
    <col min="2" max="2" width="38.421875" style="23" customWidth="1"/>
    <col min="3" max="4" width="10.140625" style="23" customWidth="1"/>
    <col min="5" max="5" width="10.421875" style="23" customWidth="1"/>
    <col min="6" max="6" width="10.140625" style="23" customWidth="1"/>
    <col min="7" max="7" width="10.28125" style="23" customWidth="1"/>
    <col min="8" max="8" width="10.421875" style="23" customWidth="1"/>
    <col min="9" max="9" width="9.140625" style="23" customWidth="1"/>
    <col min="10" max="10" width="10.421875" style="23" bestFit="1" customWidth="1"/>
    <col min="11" max="16384" width="9.140625" style="23" customWidth="1"/>
  </cols>
  <sheetData>
    <row r="1" ht="16.5">
      <c r="A1" s="22" t="s">
        <v>0</v>
      </c>
    </row>
    <row r="2" ht="16.5">
      <c r="A2" s="23" t="s">
        <v>1</v>
      </c>
    </row>
    <row r="3" ht="16.5">
      <c r="A3" s="22" t="s">
        <v>90</v>
      </c>
    </row>
    <row r="4" ht="16.5">
      <c r="A4" s="22" t="s">
        <v>3</v>
      </c>
    </row>
    <row r="5" ht="16.5">
      <c r="A5" s="23" t="s">
        <v>4</v>
      </c>
    </row>
    <row r="7" spans="4:9" ht="16.5">
      <c r="D7" s="102" t="s">
        <v>334</v>
      </c>
      <c r="E7" s="102"/>
      <c r="F7" s="102"/>
      <c r="G7" s="102"/>
      <c r="I7" s="22"/>
    </row>
    <row r="8" spans="3:9" ht="16.5">
      <c r="C8" s="24" t="s">
        <v>91</v>
      </c>
      <c r="D8" s="24" t="s">
        <v>92</v>
      </c>
      <c r="E8" s="24" t="s">
        <v>93</v>
      </c>
      <c r="F8" s="24" t="s">
        <v>94</v>
      </c>
      <c r="G8" s="24" t="s">
        <v>95</v>
      </c>
      <c r="H8" s="24" t="s">
        <v>96</v>
      </c>
      <c r="I8" s="22"/>
    </row>
    <row r="9" spans="3:9" ht="16.5">
      <c r="C9" s="24" t="s">
        <v>97</v>
      </c>
      <c r="D9" s="24" t="s">
        <v>97</v>
      </c>
      <c r="E9" s="24" t="s">
        <v>98</v>
      </c>
      <c r="F9" s="24" t="s">
        <v>99</v>
      </c>
      <c r="G9" s="24" t="s">
        <v>100</v>
      </c>
      <c r="H9" s="24" t="s">
        <v>101</v>
      </c>
      <c r="I9" s="22"/>
    </row>
    <row r="10" spans="3:9" ht="16.5">
      <c r="C10" s="28" t="s">
        <v>53</v>
      </c>
      <c r="D10" s="28" t="s">
        <v>53</v>
      </c>
      <c r="E10" s="28" t="s">
        <v>53</v>
      </c>
      <c r="F10" s="28" t="s">
        <v>53</v>
      </c>
      <c r="G10" s="28" t="s">
        <v>53</v>
      </c>
      <c r="H10" s="28" t="s">
        <v>53</v>
      </c>
      <c r="I10" s="22"/>
    </row>
    <row r="13" spans="1:9" ht="16.5">
      <c r="A13" s="22" t="s">
        <v>102</v>
      </c>
      <c r="C13" s="37">
        <v>467394</v>
      </c>
      <c r="D13" s="37">
        <v>391209</v>
      </c>
      <c r="E13" s="37">
        <v>100000</v>
      </c>
      <c r="F13" s="37">
        <v>172770</v>
      </c>
      <c r="G13" s="37">
        <v>118439</v>
      </c>
      <c r="H13" s="37">
        <v>76185</v>
      </c>
      <c r="I13" s="24"/>
    </row>
    <row r="14" spans="3:9" ht="16.5">
      <c r="C14" s="38"/>
      <c r="D14" s="38"/>
      <c r="E14" s="38"/>
      <c r="F14" s="38"/>
      <c r="G14" s="38"/>
      <c r="H14" s="38"/>
      <c r="I14" s="24"/>
    </row>
    <row r="15" spans="1:9" ht="16.5">
      <c r="A15" s="22" t="s">
        <v>103</v>
      </c>
      <c r="C15" s="37">
        <f>D15+H15</f>
        <v>25244</v>
      </c>
      <c r="D15" s="37">
        <f>E15+F15+G15</f>
        <v>13328</v>
      </c>
      <c r="E15" s="37">
        <v>0</v>
      </c>
      <c r="F15" s="37">
        <v>0</v>
      </c>
      <c r="G15" s="37">
        <f>'[1]SEPT10(9)'!O40</f>
        <v>13328</v>
      </c>
      <c r="H15" s="37">
        <f>-'[1]SEPT10(9)'!O36</f>
        <v>11916</v>
      </c>
      <c r="I15" s="24"/>
    </row>
    <row r="16" spans="3:9" ht="16.5">
      <c r="C16" s="38"/>
      <c r="D16" s="38"/>
      <c r="E16" s="38"/>
      <c r="F16" s="38"/>
      <c r="G16" s="38"/>
      <c r="H16" s="38"/>
      <c r="I16" s="24"/>
    </row>
    <row r="17" spans="1:9" ht="16.5">
      <c r="A17" s="22" t="s">
        <v>104</v>
      </c>
      <c r="C17" s="38"/>
      <c r="D17" s="38"/>
      <c r="E17" s="38"/>
      <c r="F17" s="38"/>
      <c r="G17" s="38"/>
      <c r="H17" s="38"/>
      <c r="I17" s="24"/>
    </row>
    <row r="18" spans="3:9" ht="16.5">
      <c r="C18" s="38"/>
      <c r="D18" s="38"/>
      <c r="E18" s="38"/>
      <c r="F18" s="38"/>
      <c r="G18" s="38"/>
      <c r="H18" s="38"/>
      <c r="I18" s="24"/>
    </row>
    <row r="19" spans="1:9" ht="16.5">
      <c r="A19" s="23" t="s">
        <v>105</v>
      </c>
      <c r="C19" s="38">
        <f>D19+H19</f>
        <v>-1875</v>
      </c>
      <c r="D19" s="38">
        <f>E19+F19+G19</f>
        <v>-1875</v>
      </c>
      <c r="E19" s="38">
        <v>0</v>
      </c>
      <c r="F19" s="38">
        <v>0</v>
      </c>
      <c r="G19" s="38">
        <v>-1875</v>
      </c>
      <c r="H19" s="38">
        <v>0</v>
      </c>
      <c r="I19" s="24"/>
    </row>
    <row r="20" spans="3:8" ht="16.5">
      <c r="C20" s="38"/>
      <c r="D20" s="38"/>
      <c r="E20" s="38"/>
      <c r="F20" s="38"/>
      <c r="G20" s="38"/>
      <c r="H20" s="38"/>
    </row>
    <row r="21" spans="1:8" ht="16.5">
      <c r="A21" s="23" t="s">
        <v>106</v>
      </c>
      <c r="C21" s="38">
        <f>D21+H21</f>
        <v>-7898</v>
      </c>
      <c r="D21" s="38">
        <f>E21+F21+G21</f>
        <v>0</v>
      </c>
      <c r="E21" s="38">
        <v>0</v>
      </c>
      <c r="F21" s="38">
        <v>0</v>
      </c>
      <c r="G21" s="38">
        <v>0</v>
      </c>
      <c r="H21" s="38">
        <f>-5669-2229</f>
        <v>-7898</v>
      </c>
    </row>
    <row r="22" spans="1:11" ht="16.5">
      <c r="A22" s="22"/>
      <c r="C22" s="38"/>
      <c r="D22" s="38"/>
      <c r="E22" s="38"/>
      <c r="F22" s="38"/>
      <c r="G22" s="38"/>
      <c r="H22" s="38"/>
      <c r="I22" s="24"/>
      <c r="K22" s="31"/>
    </row>
    <row r="23" spans="1:11" ht="16.5">
      <c r="A23" s="23" t="s">
        <v>107</v>
      </c>
      <c r="C23" s="39">
        <f aca="true" t="shared" si="0" ref="C23:H23">SUM(C17:C22)</f>
        <v>-9773</v>
      </c>
      <c r="D23" s="39">
        <f t="shared" si="0"/>
        <v>-1875</v>
      </c>
      <c r="E23" s="39">
        <f t="shared" si="0"/>
        <v>0</v>
      </c>
      <c r="F23" s="39">
        <f t="shared" si="0"/>
        <v>0</v>
      </c>
      <c r="G23" s="39">
        <f t="shared" si="0"/>
        <v>-1875</v>
      </c>
      <c r="H23" s="39">
        <f t="shared" si="0"/>
        <v>-7898</v>
      </c>
      <c r="I23" s="24"/>
      <c r="K23" s="31"/>
    </row>
    <row r="24" spans="1:11" ht="16.5">
      <c r="A24" s="22"/>
      <c r="C24" s="38"/>
      <c r="D24" s="38"/>
      <c r="E24" s="38"/>
      <c r="F24" s="38"/>
      <c r="G24" s="38"/>
      <c r="H24" s="38"/>
      <c r="I24" s="24"/>
      <c r="K24" s="31"/>
    </row>
    <row r="25" spans="1:11" ht="17.25" thickBot="1">
      <c r="A25" s="22" t="s">
        <v>108</v>
      </c>
      <c r="B25" s="22"/>
      <c r="C25" s="40">
        <f aca="true" t="shared" si="1" ref="C25:H25">C13+C15+C23</f>
        <v>482865</v>
      </c>
      <c r="D25" s="40">
        <f t="shared" si="1"/>
        <v>402662</v>
      </c>
      <c r="E25" s="40">
        <f t="shared" si="1"/>
        <v>100000</v>
      </c>
      <c r="F25" s="40">
        <f t="shared" si="1"/>
        <v>172770</v>
      </c>
      <c r="G25" s="40">
        <f t="shared" si="1"/>
        <v>129892</v>
      </c>
      <c r="H25" s="40">
        <f t="shared" si="1"/>
        <v>80203</v>
      </c>
      <c r="I25" s="24"/>
      <c r="K25" s="31"/>
    </row>
    <row r="26" ht="16.5">
      <c r="I26" s="24"/>
    </row>
    <row r="27" spans="4:9" ht="16.5">
      <c r="D27" s="102" t="s">
        <v>334</v>
      </c>
      <c r="E27" s="102"/>
      <c r="F27" s="102"/>
      <c r="G27" s="102"/>
      <c r="I27" s="24"/>
    </row>
    <row r="28" spans="1:9" ht="16.5">
      <c r="A28" s="41"/>
      <c r="C28" s="24" t="s">
        <v>91</v>
      </c>
      <c r="D28" s="24" t="s">
        <v>92</v>
      </c>
      <c r="E28" s="24" t="s">
        <v>93</v>
      </c>
      <c r="F28" s="24" t="s">
        <v>94</v>
      </c>
      <c r="G28" s="24" t="s">
        <v>95</v>
      </c>
      <c r="H28" s="24" t="s">
        <v>96</v>
      </c>
      <c r="I28" s="24"/>
    </row>
    <row r="29" spans="1:9" ht="16.5">
      <c r="A29" s="41"/>
      <c r="C29" s="24" t="s">
        <v>97</v>
      </c>
      <c r="D29" s="24" t="s">
        <v>97</v>
      </c>
      <c r="E29" s="24" t="s">
        <v>98</v>
      </c>
      <c r="F29" s="24" t="s">
        <v>99</v>
      </c>
      <c r="G29" s="24" t="s">
        <v>100</v>
      </c>
      <c r="H29" s="24" t="s">
        <v>101</v>
      </c>
      <c r="I29" s="24"/>
    </row>
    <row r="30" spans="1:9" ht="16.5">
      <c r="A30" s="41" t="s">
        <v>109</v>
      </c>
      <c r="C30" s="28" t="s">
        <v>53</v>
      </c>
      <c r="D30" s="28" t="s">
        <v>53</v>
      </c>
      <c r="E30" s="28" t="s">
        <v>53</v>
      </c>
      <c r="F30" s="28" t="s">
        <v>53</v>
      </c>
      <c r="G30" s="28" t="s">
        <v>53</v>
      </c>
      <c r="H30" s="28" t="s">
        <v>53</v>
      </c>
      <c r="I30" s="24"/>
    </row>
    <row r="31" ht="16.5">
      <c r="I31" s="24"/>
    </row>
    <row r="32" spans="1:8" ht="16.5">
      <c r="A32" s="22" t="s">
        <v>110</v>
      </c>
      <c r="C32" s="37">
        <v>457620</v>
      </c>
      <c r="D32" s="37">
        <v>381277</v>
      </c>
      <c r="E32" s="37">
        <v>100000</v>
      </c>
      <c r="F32" s="37">
        <v>172770</v>
      </c>
      <c r="G32" s="37">
        <v>108507</v>
      </c>
      <c r="H32" s="37">
        <v>76343</v>
      </c>
    </row>
    <row r="33" spans="3:8" ht="16.5">
      <c r="C33" s="38"/>
      <c r="D33" s="38"/>
      <c r="E33" s="38"/>
      <c r="F33" s="38"/>
      <c r="G33" s="38"/>
      <c r="H33" s="38"/>
    </row>
    <row r="34" spans="1:8" ht="16.5">
      <c r="A34" s="22" t="s">
        <v>103</v>
      </c>
      <c r="C34" s="37">
        <f>SUM(D34+H34)</f>
        <v>19557</v>
      </c>
      <c r="D34" s="37">
        <f>SUM(E34:G34)</f>
        <v>10630.158099999999</v>
      </c>
      <c r="E34" s="37">
        <v>0</v>
      </c>
      <c r="F34" s="37">
        <v>0</v>
      </c>
      <c r="G34" s="37">
        <f>'[1]SEPT10(9)'!P40</f>
        <v>10630.158099999999</v>
      </c>
      <c r="H34" s="37">
        <f>-'[1]SEPT10(9)'!P36</f>
        <v>8926.841900000001</v>
      </c>
    </row>
    <row r="35" spans="3:8" ht="16.5">
      <c r="C35" s="38"/>
      <c r="D35" s="38"/>
      <c r="E35" s="38"/>
      <c r="F35" s="38"/>
      <c r="G35" s="38"/>
      <c r="H35" s="38"/>
    </row>
    <row r="36" spans="1:8" ht="16.5">
      <c r="A36" s="22" t="s">
        <v>104</v>
      </c>
      <c r="C36" s="38"/>
      <c r="D36" s="38"/>
      <c r="E36" s="38"/>
      <c r="F36" s="38"/>
      <c r="G36" s="38"/>
      <c r="H36" s="38"/>
    </row>
    <row r="37" spans="3:8" ht="16.5">
      <c r="C37" s="38"/>
      <c r="D37" s="38"/>
      <c r="E37" s="38"/>
      <c r="F37" s="38"/>
      <c r="G37" s="38"/>
      <c r="H37" s="38"/>
    </row>
    <row r="38" spans="1:8" ht="16.5">
      <c r="A38" s="23" t="s">
        <v>105</v>
      </c>
      <c r="C38" s="38">
        <f>SUM(D38+H38)</f>
        <v>-1875</v>
      </c>
      <c r="D38" s="38">
        <f>SUM(E38:G38)</f>
        <v>-1875</v>
      </c>
      <c r="E38" s="38">
        <v>0</v>
      </c>
      <c r="F38" s="38">
        <v>0</v>
      </c>
      <c r="G38" s="38">
        <v>-1875</v>
      </c>
      <c r="H38" s="38">
        <v>0</v>
      </c>
    </row>
    <row r="39" spans="3:8" ht="16.5">
      <c r="C39" s="38"/>
      <c r="D39" s="38"/>
      <c r="E39" s="38"/>
      <c r="F39" s="38"/>
      <c r="G39" s="38"/>
      <c r="H39" s="38"/>
    </row>
    <row r="40" spans="1:8" ht="16.5">
      <c r="A40" s="23" t="s">
        <v>111</v>
      </c>
      <c r="C40" s="38"/>
      <c r="D40" s="38"/>
      <c r="E40" s="38"/>
      <c r="F40" s="38"/>
      <c r="G40" s="38"/>
      <c r="H40" s="38"/>
    </row>
    <row r="41" spans="1:8" ht="16.5">
      <c r="A41" s="23" t="s">
        <v>112</v>
      </c>
      <c r="C41" s="38">
        <f>SUM(D41+H41)</f>
        <v>-11250</v>
      </c>
      <c r="D41" s="38">
        <f>SUM(E41:G41)</f>
        <v>0</v>
      </c>
      <c r="E41" s="38">
        <v>0</v>
      </c>
      <c r="F41" s="38">
        <v>0</v>
      </c>
      <c r="G41" s="38">
        <v>0</v>
      </c>
      <c r="H41" s="38">
        <v>-11250</v>
      </c>
    </row>
    <row r="42" spans="3:8" ht="16.5">
      <c r="C42" s="38"/>
      <c r="D42" s="38"/>
      <c r="E42" s="38"/>
      <c r="F42" s="38"/>
      <c r="G42" s="38"/>
      <c r="H42" s="38"/>
    </row>
    <row r="43" spans="1:8" ht="16.5">
      <c r="A43" s="23" t="s">
        <v>107</v>
      </c>
      <c r="C43" s="39">
        <f aca="true" t="shared" si="2" ref="C43:H43">SUM(C36:C42)</f>
        <v>-13125</v>
      </c>
      <c r="D43" s="39">
        <f t="shared" si="2"/>
        <v>-1875</v>
      </c>
      <c r="E43" s="39">
        <f t="shared" si="2"/>
        <v>0</v>
      </c>
      <c r="F43" s="39">
        <f t="shared" si="2"/>
        <v>0</v>
      </c>
      <c r="G43" s="39">
        <f t="shared" si="2"/>
        <v>-1875</v>
      </c>
      <c r="H43" s="39">
        <f t="shared" si="2"/>
        <v>-11250</v>
      </c>
    </row>
    <row r="44" spans="1:8" ht="16.5">
      <c r="A44" s="22"/>
      <c r="C44" s="42"/>
      <c r="D44" s="42"/>
      <c r="E44" s="42"/>
      <c r="F44" s="42"/>
      <c r="G44" s="42"/>
      <c r="H44" s="42"/>
    </row>
    <row r="45" spans="1:8" ht="17.25" thickBot="1">
      <c r="A45" s="22" t="s">
        <v>113</v>
      </c>
      <c r="B45" s="22"/>
      <c r="C45" s="40">
        <f aca="true" t="shared" si="3" ref="C45:H45">C32+C34+C43</f>
        <v>464052</v>
      </c>
      <c r="D45" s="40">
        <f t="shared" si="3"/>
        <v>390032.1581</v>
      </c>
      <c r="E45" s="40">
        <f t="shared" si="3"/>
        <v>100000</v>
      </c>
      <c r="F45" s="40">
        <f t="shared" si="3"/>
        <v>172770</v>
      </c>
      <c r="G45" s="40">
        <f t="shared" si="3"/>
        <v>117262.1581</v>
      </c>
      <c r="H45" s="40">
        <f t="shared" si="3"/>
        <v>74019.8419</v>
      </c>
    </row>
    <row r="46" ht="16.5">
      <c r="I46" s="43"/>
    </row>
    <row r="48" ht="16.5"/>
    <row r="49" ht="16.5"/>
  </sheetData>
  <sheetProtection/>
  <mergeCells count="2">
    <mergeCell ref="D7:G7"/>
    <mergeCell ref="D27:G27"/>
  </mergeCells>
  <printOptions/>
  <pageMargins left="0.7" right="0.45" top="0.75" bottom="0.75" header="0.3" footer="0.3"/>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G59"/>
  <sheetViews>
    <sheetView zoomScalePageLayoutView="0" workbookViewId="0" topLeftCell="A1">
      <selection activeCell="A1" sqref="A1"/>
    </sheetView>
  </sheetViews>
  <sheetFormatPr defaultColWidth="9.140625" defaultRowHeight="15"/>
  <cols>
    <col min="1" max="1" width="3.7109375" style="45" customWidth="1"/>
    <col min="2" max="2" width="65.57421875" style="45" customWidth="1"/>
    <col min="3" max="3" width="13.57421875" style="45" customWidth="1"/>
    <col min="4" max="4" width="4.7109375" style="45" customWidth="1"/>
    <col min="5" max="5" width="13.140625" style="45" customWidth="1"/>
    <col min="6" max="16384" width="9.140625" style="45" customWidth="1"/>
  </cols>
  <sheetData>
    <row r="1" ht="16.5">
      <c r="A1" s="44" t="s">
        <v>0</v>
      </c>
    </row>
    <row r="2" ht="16.5">
      <c r="A2" s="45" t="s">
        <v>1</v>
      </c>
    </row>
    <row r="3" ht="16.5">
      <c r="A3" s="44" t="s">
        <v>114</v>
      </c>
    </row>
    <row r="4" ht="16.5">
      <c r="A4" s="44" t="s">
        <v>3</v>
      </c>
    </row>
    <row r="5" ht="16.5">
      <c r="A5" s="45" t="s">
        <v>4</v>
      </c>
    </row>
    <row r="6" spans="3:5" ht="16.5">
      <c r="C6" s="103" t="s">
        <v>115</v>
      </c>
      <c r="D6" s="103"/>
      <c r="E6" s="103"/>
    </row>
    <row r="7" spans="3:5" ht="16.5">
      <c r="C7" s="47" t="s">
        <v>14</v>
      </c>
      <c r="D7" s="46"/>
      <c r="E7" s="47" t="s">
        <v>15</v>
      </c>
    </row>
    <row r="8" spans="3:5" ht="16.5">
      <c r="C8" s="46" t="s">
        <v>53</v>
      </c>
      <c r="D8" s="46"/>
      <c r="E8" s="46" t="s">
        <v>53</v>
      </c>
    </row>
    <row r="9" spans="1:5" ht="16.5">
      <c r="A9" s="44" t="s">
        <v>116</v>
      </c>
      <c r="C9" s="44"/>
      <c r="D9" s="44"/>
      <c r="E9" s="44"/>
    </row>
    <row r="10" spans="1:5" ht="16.5">
      <c r="A10" s="45" t="s">
        <v>117</v>
      </c>
      <c r="C10" s="30"/>
      <c r="D10" s="30"/>
      <c r="E10" s="30"/>
    </row>
    <row r="11" spans="2:5" ht="16.5">
      <c r="B11" s="45" t="s">
        <v>118</v>
      </c>
      <c r="C11" s="30">
        <v>34090</v>
      </c>
      <c r="D11" s="30"/>
      <c r="E11" s="30">
        <v>28023</v>
      </c>
    </row>
    <row r="12" spans="2:5" ht="16.5">
      <c r="B12" s="45" t="s">
        <v>33</v>
      </c>
      <c r="C12" s="48">
        <v>0</v>
      </c>
      <c r="D12" s="30"/>
      <c r="E12" s="48">
        <v>-1335</v>
      </c>
    </row>
    <row r="13" spans="1:5" ht="16.5">
      <c r="A13" s="45" t="s">
        <v>119</v>
      </c>
      <c r="C13" s="30">
        <f>SUM(C10:C12)</f>
        <v>34090</v>
      </c>
      <c r="D13" s="30"/>
      <c r="E13" s="30">
        <f>SUM(E10:E12)</f>
        <v>26688</v>
      </c>
    </row>
    <row r="14" spans="1:5" ht="16.5">
      <c r="A14" s="45" t="s">
        <v>120</v>
      </c>
      <c r="C14" s="30"/>
      <c r="D14" s="30"/>
      <c r="E14" s="30"/>
    </row>
    <row r="15" spans="1:5" ht="16.5">
      <c r="A15" s="45" t="s">
        <v>118</v>
      </c>
      <c r="C15" s="30"/>
      <c r="D15" s="30"/>
      <c r="E15" s="30"/>
    </row>
    <row r="16" spans="2:5" ht="16.5">
      <c r="B16" s="45" t="s">
        <v>121</v>
      </c>
      <c r="C16" s="30">
        <v>2086</v>
      </c>
      <c r="D16" s="30"/>
      <c r="E16" s="30">
        <v>2694</v>
      </c>
    </row>
    <row r="17" spans="2:5" ht="16.5">
      <c r="B17" s="45" t="s">
        <v>122</v>
      </c>
      <c r="C17" s="48">
        <v>5257</v>
      </c>
      <c r="D17" s="30"/>
      <c r="E17" s="48">
        <v>3552</v>
      </c>
    </row>
    <row r="18" spans="3:5" ht="16.5">
      <c r="C18" s="49">
        <f>SUM(C13:C17)</f>
        <v>41433</v>
      </c>
      <c r="D18" s="30"/>
      <c r="E18" s="49">
        <f>SUM(E13:E17)</f>
        <v>32934</v>
      </c>
    </row>
    <row r="19" spans="1:5" ht="16.5">
      <c r="A19" s="45" t="s">
        <v>33</v>
      </c>
      <c r="C19" s="49"/>
      <c r="D19" s="30"/>
      <c r="E19" s="49"/>
    </row>
    <row r="20" spans="2:5" ht="16.5">
      <c r="B20" s="45" t="s">
        <v>121</v>
      </c>
      <c r="C20" s="49">
        <v>0</v>
      </c>
      <c r="D20" s="30"/>
      <c r="E20" s="49">
        <v>1997</v>
      </c>
    </row>
    <row r="21" spans="2:5" ht="16.5">
      <c r="B21" s="45" t="s">
        <v>122</v>
      </c>
      <c r="C21" s="48">
        <v>0</v>
      </c>
      <c r="D21" s="30"/>
      <c r="E21" s="48">
        <v>279</v>
      </c>
    </row>
    <row r="22" spans="1:5" ht="16.5">
      <c r="A22" s="45" t="s">
        <v>123</v>
      </c>
      <c r="C22" s="30">
        <f>SUM(C18:C21)</f>
        <v>41433</v>
      </c>
      <c r="D22" s="30"/>
      <c r="E22" s="30">
        <f>SUM(E18:E21)</f>
        <v>35210</v>
      </c>
    </row>
    <row r="23" spans="1:5" ht="16.5">
      <c r="A23" s="45" t="s">
        <v>124</v>
      </c>
      <c r="C23" s="30"/>
      <c r="D23" s="30"/>
      <c r="E23" s="30"/>
    </row>
    <row r="24" spans="2:5" ht="16.5">
      <c r="B24" s="45" t="s">
        <v>336</v>
      </c>
      <c r="C24" s="30">
        <v>2044</v>
      </c>
      <c r="D24" s="30"/>
      <c r="E24" s="30">
        <v>-9828</v>
      </c>
    </row>
    <row r="25" spans="2:5" ht="16.5">
      <c r="B25" s="45" t="s">
        <v>84</v>
      </c>
      <c r="C25" s="48">
        <v>5416</v>
      </c>
      <c r="D25" s="30"/>
      <c r="E25" s="48">
        <v>6839</v>
      </c>
    </row>
    <row r="26" spans="1:5" ht="16.5">
      <c r="A26" s="45" t="s">
        <v>125</v>
      </c>
      <c r="C26" s="30">
        <f>SUM(C22:C25)</f>
        <v>48893</v>
      </c>
      <c r="D26" s="30"/>
      <c r="E26" s="30">
        <f>SUM(E22:E25)</f>
        <v>32221</v>
      </c>
    </row>
    <row r="27" spans="1:5" ht="16.5">
      <c r="A27" s="45" t="s">
        <v>126</v>
      </c>
      <c r="C27" s="30">
        <v>-8155</v>
      </c>
      <c r="D27" s="30"/>
      <c r="E27" s="30">
        <v>-4970</v>
      </c>
    </row>
    <row r="28" spans="1:5" ht="16.5">
      <c r="A28" s="45" t="s">
        <v>127</v>
      </c>
      <c r="C28" s="30">
        <v>0</v>
      </c>
      <c r="D28" s="30"/>
      <c r="E28" s="30">
        <v>-222</v>
      </c>
    </row>
    <row r="29" spans="1:5" ht="16.5">
      <c r="A29" s="45" t="s">
        <v>128</v>
      </c>
      <c r="C29" s="30">
        <v>-1850</v>
      </c>
      <c r="D29" s="30"/>
      <c r="E29" s="30">
        <v>-1218</v>
      </c>
    </row>
    <row r="30" spans="1:5" ht="16.5">
      <c r="A30" s="45" t="s">
        <v>129</v>
      </c>
      <c r="C30" s="50">
        <f>SUM(C26:C29)</f>
        <v>38888</v>
      </c>
      <c r="D30" s="30"/>
      <c r="E30" s="50">
        <f>SUM(E26:E29)</f>
        <v>25811</v>
      </c>
    </row>
    <row r="31" spans="3:5" ht="16.5">
      <c r="C31" s="30"/>
      <c r="D31" s="30"/>
      <c r="E31" s="30"/>
    </row>
    <row r="32" spans="1:5" ht="16.5">
      <c r="A32" s="44" t="s">
        <v>130</v>
      </c>
      <c r="C32" s="30"/>
      <c r="D32" s="30"/>
      <c r="E32" s="30"/>
    </row>
    <row r="33" spans="1:5" ht="16.5">
      <c r="A33" s="45" t="s">
        <v>131</v>
      </c>
      <c r="C33" s="30">
        <v>2216</v>
      </c>
      <c r="D33" s="30"/>
      <c r="E33" s="30">
        <v>1547</v>
      </c>
    </row>
    <row r="34" spans="1:5" ht="16.5">
      <c r="A34" s="45" t="s">
        <v>132</v>
      </c>
      <c r="C34" s="30">
        <v>-938</v>
      </c>
      <c r="D34" s="30"/>
      <c r="E34" s="30">
        <v>-1360</v>
      </c>
    </row>
    <row r="35" spans="1:5" ht="16.5">
      <c r="A35" s="45" t="s">
        <v>133</v>
      </c>
      <c r="C35" s="30">
        <v>-518</v>
      </c>
      <c r="D35" s="30"/>
      <c r="E35" s="30">
        <v>-2378</v>
      </c>
    </row>
    <row r="36" spans="1:5" ht="16.5">
      <c r="A36" s="45" t="s">
        <v>134</v>
      </c>
      <c r="C36" s="30">
        <v>5000</v>
      </c>
      <c r="D36" s="30"/>
      <c r="E36" s="30">
        <v>0</v>
      </c>
    </row>
    <row r="37" spans="1:5" ht="16.5">
      <c r="A37" s="23" t="s">
        <v>333</v>
      </c>
      <c r="C37" s="30">
        <v>-5669</v>
      </c>
      <c r="D37" s="30"/>
      <c r="E37" s="30">
        <v>0</v>
      </c>
    </row>
    <row r="38" spans="1:5" ht="16.5">
      <c r="A38" s="45" t="s">
        <v>135</v>
      </c>
      <c r="C38" s="30">
        <v>-45</v>
      </c>
      <c r="D38" s="30"/>
      <c r="E38" s="30">
        <v>-106</v>
      </c>
    </row>
    <row r="39" spans="1:5" ht="16.5">
      <c r="A39" s="45" t="s">
        <v>136</v>
      </c>
      <c r="C39" s="50">
        <f>SUM(C31:C38)</f>
        <v>46</v>
      </c>
      <c r="D39" s="49"/>
      <c r="E39" s="50">
        <f>SUM(E31:E38)</f>
        <v>-2297</v>
      </c>
    </row>
    <row r="40" spans="3:7" ht="11.25" customHeight="1">
      <c r="C40" s="30"/>
      <c r="D40" s="30"/>
      <c r="E40" s="30"/>
      <c r="G40" s="30"/>
    </row>
    <row r="41" spans="1:5" ht="16.5">
      <c r="A41" s="44" t="s">
        <v>137</v>
      </c>
      <c r="C41" s="30"/>
      <c r="D41" s="30"/>
      <c r="E41" s="30"/>
    </row>
    <row r="42" spans="1:5" ht="16.5">
      <c r="A42" s="45" t="s">
        <v>138</v>
      </c>
      <c r="C42" s="30">
        <v>-2849</v>
      </c>
      <c r="D42" s="30"/>
      <c r="E42" s="30">
        <v>-36</v>
      </c>
    </row>
    <row r="43" spans="1:5" ht="16.5">
      <c r="A43" s="45" t="s">
        <v>139</v>
      </c>
      <c r="C43" s="30">
        <v>-1875</v>
      </c>
      <c r="D43" s="30"/>
      <c r="E43" s="30">
        <v>-1875</v>
      </c>
    </row>
    <row r="44" spans="1:5" ht="16.5">
      <c r="A44" s="45" t="s">
        <v>140</v>
      </c>
      <c r="C44" s="30">
        <v>-2755</v>
      </c>
      <c r="D44" s="30"/>
      <c r="E44" s="30">
        <v>-3094</v>
      </c>
    </row>
    <row r="45" spans="1:5" ht="16.5">
      <c r="A45" s="45" t="s">
        <v>141</v>
      </c>
      <c r="C45" s="30">
        <v>-191</v>
      </c>
      <c r="D45" s="30"/>
      <c r="E45" s="30">
        <v>-208</v>
      </c>
    </row>
    <row r="46" spans="1:5" ht="16.5">
      <c r="A46" s="45" t="s">
        <v>142</v>
      </c>
      <c r="C46" s="50">
        <f>SUM(C40:C45)</f>
        <v>-7670</v>
      </c>
      <c r="D46" s="30"/>
      <c r="E46" s="50">
        <f>SUM(E40:E45)</f>
        <v>-5213</v>
      </c>
    </row>
    <row r="47" spans="3:5" ht="6.75" customHeight="1">
      <c r="C47" s="49"/>
      <c r="D47" s="30"/>
      <c r="E47" s="49"/>
    </row>
    <row r="48" spans="1:5" ht="16.5">
      <c r="A48" s="45" t="s">
        <v>143</v>
      </c>
      <c r="C48" s="30">
        <f>C30+C39+C46</f>
        <v>31264</v>
      </c>
      <c r="D48" s="30"/>
      <c r="E48" s="30">
        <f>E30+E39+E46</f>
        <v>18301</v>
      </c>
    </row>
    <row r="49" spans="1:7" ht="16.5">
      <c r="A49" s="45" t="s">
        <v>144</v>
      </c>
      <c r="C49" s="30">
        <v>124452</v>
      </c>
      <c r="D49" s="30"/>
      <c r="E49" s="30">
        <v>74837</v>
      </c>
      <c r="G49" s="30"/>
    </row>
    <row r="50" spans="1:5" ht="17.25" thickBot="1">
      <c r="A50" s="45" t="s">
        <v>145</v>
      </c>
      <c r="C50" s="51">
        <f>SUM(C48:C49)</f>
        <v>155716</v>
      </c>
      <c r="D50" s="30"/>
      <c r="E50" s="51">
        <f>SUM(E48:E49)</f>
        <v>93138</v>
      </c>
    </row>
    <row r="51" spans="1:5" ht="16.5">
      <c r="A51" s="45" t="s">
        <v>146</v>
      </c>
      <c r="C51" s="30"/>
      <c r="D51" s="30"/>
      <c r="E51" s="30"/>
    </row>
    <row r="52" spans="1:5" ht="16.5">
      <c r="A52" s="45" t="s">
        <v>70</v>
      </c>
      <c r="C52" s="30">
        <v>167339</v>
      </c>
      <c r="D52" s="30"/>
      <c r="E52" s="30">
        <v>107078</v>
      </c>
    </row>
    <row r="53" spans="1:5" ht="16.5">
      <c r="A53" s="45" t="s">
        <v>147</v>
      </c>
      <c r="C53" s="30">
        <v>-11623</v>
      </c>
      <c r="D53" s="30"/>
      <c r="E53" s="30">
        <v>-13940</v>
      </c>
    </row>
    <row r="54" ht="14.25" customHeight="1">
      <c r="B54" s="45" t="s">
        <v>148</v>
      </c>
    </row>
    <row r="55" spans="3:5" ht="17.25" thickBot="1">
      <c r="C55" s="51">
        <f>SUM(C52:C54)</f>
        <v>155716</v>
      </c>
      <c r="D55" s="49"/>
      <c r="E55" s="51">
        <f>SUM(E52:E54)</f>
        <v>93138</v>
      </c>
    </row>
    <row r="57" spans="3:5" ht="16.5">
      <c r="C57" s="30"/>
      <c r="E57" s="30"/>
    </row>
    <row r="58" ht="16.5"/>
    <row r="59" spans="3:5" ht="16.5">
      <c r="C59" s="30"/>
      <c r="E59" s="30"/>
    </row>
  </sheetData>
  <sheetProtection/>
  <mergeCells count="1">
    <mergeCell ref="C6:E6"/>
  </mergeCells>
  <printOptions/>
  <pageMargins left="1" right="0.7" top="0.75" bottom="0.5" header="0.3" footer="0.3"/>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I239"/>
  <sheetViews>
    <sheetView zoomScalePageLayoutView="0" workbookViewId="0" topLeftCell="A1">
      <selection activeCell="A1" sqref="A1"/>
    </sheetView>
  </sheetViews>
  <sheetFormatPr defaultColWidth="9.140625" defaultRowHeight="15"/>
  <cols>
    <col min="1" max="1" width="3.7109375" style="53" customWidth="1"/>
    <col min="2" max="2" width="2.8515625" style="53" customWidth="1"/>
    <col min="3" max="4" width="9.140625" style="53" customWidth="1"/>
    <col min="5" max="5" width="13.140625" style="53" customWidth="1"/>
    <col min="6" max="9" width="13.7109375" style="53" customWidth="1"/>
    <col min="10" max="16384" width="9.140625" style="53" customWidth="1"/>
  </cols>
  <sheetData>
    <row r="1" ht="12.75">
      <c r="A1" s="52" t="s">
        <v>0</v>
      </c>
    </row>
    <row r="2" spans="1:8" ht="12.75">
      <c r="A2" s="53" t="s">
        <v>1</v>
      </c>
      <c r="H2" s="54"/>
    </row>
    <row r="3" ht="12.75">
      <c r="A3" s="52" t="s">
        <v>149</v>
      </c>
    </row>
    <row r="4" ht="12.75">
      <c r="A4" s="52"/>
    </row>
    <row r="5" ht="12.75"/>
    <row r="6" ht="12.75">
      <c r="A6" s="52"/>
    </row>
    <row r="7" spans="1:2" ht="12.75">
      <c r="A7" s="52" t="s">
        <v>150</v>
      </c>
      <c r="B7" s="52" t="s">
        <v>151</v>
      </c>
    </row>
    <row r="8" ht="12.75">
      <c r="A8" s="52"/>
    </row>
    <row r="9" ht="12.75">
      <c r="A9" s="52"/>
    </row>
    <row r="10" ht="12.75">
      <c r="A10" s="52"/>
    </row>
    <row r="11" ht="12.75">
      <c r="A11" s="52"/>
    </row>
    <row r="12" ht="12.75">
      <c r="A12" s="52"/>
    </row>
    <row r="13" ht="12.75">
      <c r="A13" s="52"/>
    </row>
    <row r="14" ht="12.75">
      <c r="A14" s="52"/>
    </row>
    <row r="15" ht="12.75">
      <c r="A15" s="52"/>
    </row>
    <row r="16" spans="1:2" ht="12.75">
      <c r="A16" s="52" t="s">
        <v>152</v>
      </c>
      <c r="B16" s="52" t="s">
        <v>153</v>
      </c>
    </row>
    <row r="17" ht="12.75">
      <c r="A17" s="52"/>
    </row>
    <row r="18" ht="12.75">
      <c r="A18" s="52"/>
    </row>
    <row r="19" ht="12.75">
      <c r="A19" s="52"/>
    </row>
    <row r="20" ht="12.75">
      <c r="A20" s="52"/>
    </row>
    <row r="21" spans="1:2" ht="12.75">
      <c r="A21" s="52"/>
      <c r="B21" s="53" t="s">
        <v>154</v>
      </c>
    </row>
    <row r="22" spans="1:2" ht="12.75">
      <c r="A22" s="52"/>
      <c r="B22" s="53" t="s">
        <v>155</v>
      </c>
    </row>
    <row r="23" spans="1:2" ht="12.75">
      <c r="A23" s="52"/>
      <c r="B23" s="53" t="s">
        <v>156</v>
      </c>
    </row>
    <row r="24" spans="1:2" ht="12.75">
      <c r="A24" s="52"/>
      <c r="B24" s="53" t="s">
        <v>157</v>
      </c>
    </row>
    <row r="25" spans="1:8" ht="12.75">
      <c r="A25" s="52"/>
      <c r="B25" s="53" t="s">
        <v>158</v>
      </c>
      <c r="H25" s="53" t="s">
        <v>159</v>
      </c>
    </row>
    <row r="26" spans="1:2" ht="12.75">
      <c r="A26" s="52"/>
      <c r="B26" s="53" t="s">
        <v>160</v>
      </c>
    </row>
    <row r="27" spans="1:2" ht="12.75">
      <c r="A27" s="52"/>
      <c r="B27" s="53" t="s">
        <v>161</v>
      </c>
    </row>
    <row r="28" spans="1:2" ht="12.75">
      <c r="A28" s="52"/>
      <c r="B28" s="53" t="s">
        <v>162</v>
      </c>
    </row>
    <row r="29" spans="1:3" ht="12.75">
      <c r="A29" s="52"/>
      <c r="C29" s="53" t="s">
        <v>163</v>
      </c>
    </row>
    <row r="30" spans="1:3" ht="12.75">
      <c r="A30" s="52"/>
      <c r="C30" s="53" t="s">
        <v>164</v>
      </c>
    </row>
    <row r="31" spans="1:2" ht="12.75">
      <c r="A31" s="52"/>
      <c r="B31" s="53" t="s">
        <v>165</v>
      </c>
    </row>
    <row r="32" spans="1:2" ht="12.75">
      <c r="A32" s="52"/>
      <c r="B32" s="53" t="s">
        <v>166</v>
      </c>
    </row>
    <row r="33" spans="1:2" ht="12.75">
      <c r="A33" s="52"/>
      <c r="B33" s="53" t="s">
        <v>167</v>
      </c>
    </row>
    <row r="34" spans="1:3" ht="12.75">
      <c r="A34" s="52"/>
      <c r="C34" s="53" t="s">
        <v>168</v>
      </c>
    </row>
    <row r="35" spans="1:2" ht="12.75">
      <c r="A35" s="52"/>
      <c r="B35" s="53" t="s">
        <v>169</v>
      </c>
    </row>
    <row r="36" spans="1:2" ht="12.75">
      <c r="A36" s="52"/>
      <c r="B36" s="53" t="s">
        <v>170</v>
      </c>
    </row>
    <row r="37" spans="1:2" ht="12.75">
      <c r="A37" s="52"/>
      <c r="B37" s="53" t="s">
        <v>171</v>
      </c>
    </row>
    <row r="38" spans="1:2" ht="12.75">
      <c r="A38" s="52"/>
      <c r="B38" s="53" t="s">
        <v>172</v>
      </c>
    </row>
    <row r="39" spans="1:2" ht="12.75">
      <c r="A39" s="52"/>
      <c r="B39" s="53" t="s">
        <v>173</v>
      </c>
    </row>
    <row r="40" spans="1:2" ht="12.75">
      <c r="A40" s="52"/>
      <c r="B40" s="53" t="s">
        <v>174</v>
      </c>
    </row>
    <row r="41" spans="1:3" ht="12.75">
      <c r="A41" s="52"/>
      <c r="C41" s="53" t="s">
        <v>175</v>
      </c>
    </row>
    <row r="42" spans="1:2" ht="12.75">
      <c r="A42" s="52"/>
      <c r="B42" s="53" t="s">
        <v>176</v>
      </c>
    </row>
    <row r="43" ht="12.75">
      <c r="A43" s="52"/>
    </row>
    <row r="44" ht="12.75">
      <c r="A44" s="52"/>
    </row>
    <row r="45" ht="12.75">
      <c r="A45" s="52"/>
    </row>
    <row r="46" ht="12.75">
      <c r="A46" s="52"/>
    </row>
    <row r="47" ht="12.75">
      <c r="A47" s="52"/>
    </row>
    <row r="48" ht="12.75">
      <c r="A48" s="52"/>
    </row>
    <row r="49" ht="12.75">
      <c r="A49" s="52"/>
    </row>
    <row r="50" spans="1:2" ht="12.75">
      <c r="A50" s="52"/>
      <c r="B50" s="53" t="s">
        <v>159</v>
      </c>
    </row>
    <row r="51" ht="12.75">
      <c r="A51" s="52"/>
    </row>
    <row r="52" ht="12.75">
      <c r="A52" s="52"/>
    </row>
    <row r="53" ht="12.75">
      <c r="A53" s="52"/>
    </row>
    <row r="54" ht="12.75">
      <c r="A54" s="52"/>
    </row>
    <row r="55" ht="12.75">
      <c r="A55" s="52"/>
    </row>
    <row r="56" ht="12.75">
      <c r="A56" s="52"/>
    </row>
    <row r="57" ht="12.75">
      <c r="A57" s="52"/>
    </row>
    <row r="58" ht="12.75">
      <c r="A58" s="52"/>
    </row>
    <row r="59" ht="12.75">
      <c r="A59" s="52"/>
    </row>
    <row r="60" ht="12.75">
      <c r="A60" s="52"/>
    </row>
    <row r="61" ht="12.75">
      <c r="A61" s="52"/>
    </row>
    <row r="62" ht="12.75">
      <c r="A62" s="52"/>
    </row>
    <row r="63" ht="12.75">
      <c r="A63" s="52"/>
    </row>
    <row r="64" ht="12.75">
      <c r="A64" s="52"/>
    </row>
    <row r="65" ht="12.75">
      <c r="A65" s="52"/>
    </row>
    <row r="66" spans="1:2" ht="12.75">
      <c r="A66" s="52" t="s">
        <v>152</v>
      </c>
      <c r="B66" s="52" t="s">
        <v>153</v>
      </c>
    </row>
    <row r="67" ht="12.75">
      <c r="A67" s="52"/>
    </row>
    <row r="68" ht="12.75">
      <c r="A68" s="52"/>
    </row>
    <row r="69" ht="12.75">
      <c r="A69" s="52"/>
    </row>
    <row r="70" ht="12.75">
      <c r="A70" s="52"/>
    </row>
    <row r="71" ht="12.75">
      <c r="A71" s="52"/>
    </row>
    <row r="72" ht="12.75">
      <c r="A72" s="52"/>
    </row>
    <row r="73" ht="12.75">
      <c r="A73" s="52"/>
    </row>
    <row r="74" ht="12.75">
      <c r="A74" s="52"/>
    </row>
    <row r="75" ht="12.75">
      <c r="A75" s="52"/>
    </row>
    <row r="76" ht="12.75">
      <c r="A76" s="52"/>
    </row>
    <row r="77" ht="12.75">
      <c r="A77" s="52"/>
    </row>
    <row r="78" ht="12.75">
      <c r="A78" s="52"/>
    </row>
    <row r="79" ht="12.75">
      <c r="A79" s="52"/>
    </row>
    <row r="80" ht="12.75">
      <c r="A80" s="52"/>
    </row>
    <row r="81" ht="12.75">
      <c r="A81" s="52"/>
    </row>
    <row r="82" ht="12.75">
      <c r="A82" s="52"/>
    </row>
    <row r="83" spans="1:9" ht="12.75">
      <c r="A83" s="52"/>
      <c r="H83" s="55"/>
      <c r="I83" s="55" t="s">
        <v>177</v>
      </c>
    </row>
    <row r="84" spans="1:9" ht="12.75">
      <c r="A84" s="52"/>
      <c r="H84" s="55" t="s">
        <v>178</v>
      </c>
      <c r="I84" s="55" t="s">
        <v>179</v>
      </c>
    </row>
    <row r="85" spans="1:9" ht="12.75">
      <c r="A85" s="52"/>
      <c r="H85" s="55" t="s">
        <v>180</v>
      </c>
      <c r="I85" s="55" t="s">
        <v>181</v>
      </c>
    </row>
    <row r="86" spans="1:9" ht="12.75">
      <c r="A86" s="52"/>
      <c r="H86" s="56" t="s">
        <v>53</v>
      </c>
      <c r="I86" s="56" t="s">
        <v>53</v>
      </c>
    </row>
    <row r="87" spans="1:2" ht="12.75">
      <c r="A87" s="52"/>
      <c r="B87" s="52" t="s">
        <v>49</v>
      </c>
    </row>
    <row r="88" spans="1:2" ht="12.75">
      <c r="A88" s="52"/>
      <c r="B88" s="52" t="s">
        <v>182</v>
      </c>
    </row>
    <row r="89" spans="1:2" ht="12.75">
      <c r="A89" s="52"/>
      <c r="B89" s="52" t="s">
        <v>183</v>
      </c>
    </row>
    <row r="90" spans="1:9" ht="12.75">
      <c r="A90" s="52"/>
      <c r="C90" s="53" t="s">
        <v>184</v>
      </c>
      <c r="H90" s="57">
        <f>38730+12755</f>
        <v>51485</v>
      </c>
      <c r="I90" s="57">
        <v>38730</v>
      </c>
    </row>
    <row r="91" spans="1:9" ht="12.75">
      <c r="A91" s="52"/>
      <c r="C91" s="53" t="s">
        <v>185</v>
      </c>
      <c r="H91" s="57">
        <v>0</v>
      </c>
      <c r="I91" s="57">
        <v>12755</v>
      </c>
    </row>
    <row r="92" ht="12.75">
      <c r="A92" s="52"/>
    </row>
    <row r="93" ht="12.75">
      <c r="A93" s="52"/>
    </row>
    <row r="94" ht="12.75">
      <c r="A94" s="52"/>
    </row>
    <row r="95" ht="12.75">
      <c r="A95" s="52"/>
    </row>
    <row r="96" ht="12.75">
      <c r="A96" s="52"/>
    </row>
    <row r="97" spans="1:9" ht="12.75">
      <c r="A97" s="52"/>
      <c r="B97" s="58"/>
      <c r="I97" s="59" t="s">
        <v>186</v>
      </c>
    </row>
    <row r="98" spans="1:9" ht="12.75">
      <c r="A98" s="52"/>
      <c r="B98" s="53" t="s">
        <v>187</v>
      </c>
      <c r="E98" s="53" t="s">
        <v>188</v>
      </c>
      <c r="I98" s="60" t="s">
        <v>189</v>
      </c>
    </row>
    <row r="99" spans="1:9" ht="12.75">
      <c r="A99" s="52"/>
      <c r="B99" s="53" t="s">
        <v>190</v>
      </c>
      <c r="E99" s="53" t="s">
        <v>191</v>
      </c>
      <c r="I99" s="60" t="s">
        <v>189</v>
      </c>
    </row>
    <row r="100" spans="1:9" ht="12.75">
      <c r="A100" s="52"/>
      <c r="B100" s="53" t="s">
        <v>192</v>
      </c>
      <c r="E100" s="53" t="s">
        <v>193</v>
      </c>
      <c r="I100" s="60" t="s">
        <v>189</v>
      </c>
    </row>
    <row r="101" spans="1:2" ht="12.75">
      <c r="A101" s="52"/>
      <c r="B101" s="53" t="s">
        <v>194</v>
      </c>
    </row>
    <row r="102" spans="1:9" ht="12.75">
      <c r="A102" s="52"/>
      <c r="C102" s="53" t="s">
        <v>195</v>
      </c>
      <c r="I102" s="61" t="s">
        <v>196</v>
      </c>
    </row>
    <row r="103" spans="1:9" ht="12.75">
      <c r="A103" s="52"/>
      <c r="B103" s="53" t="s">
        <v>197</v>
      </c>
      <c r="I103" s="61" t="s">
        <v>196</v>
      </c>
    </row>
    <row r="104" spans="1:9" ht="12.75">
      <c r="A104" s="52"/>
      <c r="B104" s="53" t="s">
        <v>198</v>
      </c>
      <c r="I104" s="61" t="s">
        <v>196</v>
      </c>
    </row>
    <row r="105" spans="1:9" ht="12.75">
      <c r="A105" s="52"/>
      <c r="B105" s="53" t="s">
        <v>199</v>
      </c>
      <c r="I105" s="61" t="s">
        <v>196</v>
      </c>
    </row>
    <row r="106" spans="1:9" ht="12.75">
      <c r="A106" s="52"/>
      <c r="B106" s="53" t="s">
        <v>200</v>
      </c>
      <c r="I106" s="60" t="s">
        <v>189</v>
      </c>
    </row>
    <row r="107" spans="1:9" ht="12.75">
      <c r="A107" s="52"/>
      <c r="B107" s="53" t="s">
        <v>201</v>
      </c>
      <c r="I107" s="60" t="s">
        <v>189</v>
      </c>
    </row>
    <row r="108" spans="1:9" ht="12.75">
      <c r="A108" s="52"/>
      <c r="B108" s="53" t="s">
        <v>202</v>
      </c>
      <c r="I108" s="60" t="s">
        <v>189</v>
      </c>
    </row>
    <row r="109" spans="1:9" ht="12.75">
      <c r="A109" s="52"/>
      <c r="B109" s="53" t="s">
        <v>203</v>
      </c>
      <c r="E109" s="53" t="s">
        <v>204</v>
      </c>
      <c r="I109" s="61" t="s">
        <v>196</v>
      </c>
    </row>
    <row r="110" spans="1:9" ht="12.75">
      <c r="A110" s="52"/>
      <c r="B110" s="53" t="s">
        <v>205</v>
      </c>
      <c r="E110" s="53" t="s">
        <v>206</v>
      </c>
      <c r="I110" s="61" t="s">
        <v>196</v>
      </c>
    </row>
    <row r="111" spans="1:9" ht="12.75">
      <c r="A111" s="52"/>
      <c r="B111" s="53" t="s">
        <v>207</v>
      </c>
      <c r="E111" s="53" t="s">
        <v>208</v>
      </c>
      <c r="I111" s="61" t="s">
        <v>209</v>
      </c>
    </row>
    <row r="112" spans="1:9" ht="12.75">
      <c r="A112" s="52"/>
      <c r="B112" s="53" t="s">
        <v>210</v>
      </c>
      <c r="E112" s="53" t="s">
        <v>211</v>
      </c>
      <c r="I112" s="61" t="s">
        <v>196</v>
      </c>
    </row>
    <row r="113" spans="1:9" ht="12.75">
      <c r="A113" s="52"/>
      <c r="B113" s="53" t="s">
        <v>212</v>
      </c>
      <c r="E113" s="53" t="s">
        <v>213</v>
      </c>
      <c r="I113" s="61" t="s">
        <v>196</v>
      </c>
    </row>
    <row r="114" spans="1:9" ht="12.75">
      <c r="A114" s="52"/>
      <c r="B114" s="53" t="s">
        <v>214</v>
      </c>
      <c r="E114" s="53" t="s">
        <v>215</v>
      </c>
      <c r="I114" s="61" t="s">
        <v>196</v>
      </c>
    </row>
    <row r="115" spans="1:9" ht="12.75">
      <c r="A115" s="52"/>
      <c r="B115" s="53" t="s">
        <v>216</v>
      </c>
      <c r="I115" s="60" t="s">
        <v>189</v>
      </c>
    </row>
    <row r="116" spans="1:9" ht="12.75">
      <c r="A116" s="52"/>
      <c r="B116" s="53" t="s">
        <v>217</v>
      </c>
      <c r="E116" s="53" t="s">
        <v>218</v>
      </c>
      <c r="I116" s="61" t="s">
        <v>219</v>
      </c>
    </row>
    <row r="117" spans="1:9" ht="12.75">
      <c r="A117" s="52"/>
      <c r="B117" s="53" t="s">
        <v>220</v>
      </c>
      <c r="E117" s="53" t="s">
        <v>221</v>
      </c>
      <c r="I117" s="61" t="s">
        <v>196</v>
      </c>
    </row>
    <row r="118" ht="12.75">
      <c r="A118" s="52"/>
    </row>
    <row r="119" ht="12.75"/>
    <row r="120" ht="12.75"/>
    <row r="121" ht="12.75"/>
    <row r="122" spans="1:2" ht="12.75">
      <c r="A122" s="52" t="s">
        <v>222</v>
      </c>
      <c r="B122" s="52" t="s">
        <v>223</v>
      </c>
    </row>
    <row r="123" ht="12.75"/>
    <row r="124" ht="12.75"/>
    <row r="131" spans="1:2" ht="12.75">
      <c r="A131" s="52" t="s">
        <v>21</v>
      </c>
      <c r="B131" s="52" t="s">
        <v>224</v>
      </c>
    </row>
    <row r="132" spans="1:9" ht="12.75">
      <c r="A132" s="52"/>
      <c r="B132" s="52"/>
      <c r="F132" s="104" t="s">
        <v>225</v>
      </c>
      <c r="G132" s="104"/>
      <c r="H132" s="104" t="s">
        <v>115</v>
      </c>
      <c r="I132" s="104"/>
    </row>
    <row r="133" spans="1:9" ht="12.75">
      <c r="A133" s="52"/>
      <c r="B133" s="52"/>
      <c r="F133" s="62">
        <v>40451</v>
      </c>
      <c r="G133" s="62">
        <v>40086</v>
      </c>
      <c r="H133" s="62">
        <v>40451</v>
      </c>
      <c r="I133" s="62">
        <v>40086</v>
      </c>
    </row>
    <row r="134" spans="1:9" ht="12.75">
      <c r="A134" s="52"/>
      <c r="B134" s="52" t="s">
        <v>226</v>
      </c>
      <c r="F134" s="56" t="s">
        <v>53</v>
      </c>
      <c r="G134" s="56" t="s">
        <v>53</v>
      </c>
      <c r="H134" s="56" t="s">
        <v>53</v>
      </c>
      <c r="I134" s="56" t="s">
        <v>53</v>
      </c>
    </row>
    <row r="136" ht="12.75">
      <c r="B136" s="53" t="s">
        <v>227</v>
      </c>
    </row>
    <row r="137" spans="3:9" ht="12.75">
      <c r="C137" s="53" t="s">
        <v>228</v>
      </c>
      <c r="F137" s="63">
        <f>'[1]sep10(3)'!G7</f>
        <v>17730</v>
      </c>
      <c r="G137" s="63">
        <v>17889</v>
      </c>
      <c r="H137" s="63">
        <f>'[1]SEPT10(9)'!G7</f>
        <v>63996</v>
      </c>
      <c r="I137" s="63">
        <v>53027</v>
      </c>
    </row>
    <row r="138" spans="3:9" ht="12.75">
      <c r="C138" s="53" t="s">
        <v>229</v>
      </c>
      <c r="F138" s="63">
        <f>'[1]sep10(3)'!D7+'[1]sep10(3)'!E7</f>
        <v>2884</v>
      </c>
      <c r="G138" s="63">
        <v>5015</v>
      </c>
      <c r="H138" s="63">
        <f>'[1]SEPT10(9)'!D7+'[1]SEPT10(9)'!E7</f>
        <v>9104</v>
      </c>
      <c r="I138" s="63">
        <v>16712</v>
      </c>
    </row>
    <row r="139" spans="3:9" ht="12.75">
      <c r="C139" s="53" t="s">
        <v>230</v>
      </c>
      <c r="F139" s="64">
        <f>'[1]sep10(3)'!C7+'[1]sep10(3)'!F7+'[1]sep10(3)'!H7+'[1]sep10(3)'!I7+'[1]sep10(3)'!J7</f>
        <v>548</v>
      </c>
      <c r="G139" s="64">
        <v>10571</v>
      </c>
      <c r="H139" s="64">
        <f>'[1]SEPT10(9)'!C7+'[1]SEPT10(9)'!F7+'[1]SEPT10(9)'!H7+'[1]SEPT10(9)'!I7+'[1]SEPT10(9)'!J7</f>
        <v>4376</v>
      </c>
      <c r="I139" s="64">
        <v>20270</v>
      </c>
    </row>
    <row r="140" spans="3:9" ht="12.75">
      <c r="C140" s="53" t="s">
        <v>231</v>
      </c>
      <c r="F140" s="65">
        <f>SUM(F137:F139)</f>
        <v>21162</v>
      </c>
      <c r="G140" s="65">
        <f>SUM(G137:G139)</f>
        <v>33475</v>
      </c>
      <c r="H140" s="65">
        <f>SUM(H137:H139)</f>
        <v>77476</v>
      </c>
      <c r="I140" s="65">
        <f>SUM(I137:I139)</f>
        <v>90009</v>
      </c>
    </row>
    <row r="141" spans="3:9" ht="12.75">
      <c r="C141" s="53" t="s">
        <v>232</v>
      </c>
      <c r="F141" s="65">
        <f>-'[1]sep10(3)'!L7-'[1]sep10(3)'!L6</f>
        <v>-33</v>
      </c>
      <c r="G141" s="65">
        <v>-10033</v>
      </c>
      <c r="H141" s="65">
        <f>-'[1]SEPT10(9)'!L6-'[1]SEPT10(9)'!L7</f>
        <v>-2664</v>
      </c>
      <c r="I141" s="65">
        <v>-18599</v>
      </c>
    </row>
    <row r="142" spans="6:9" ht="13.5" thickBot="1">
      <c r="F142" s="66">
        <f>SUM(F140:F141)</f>
        <v>21129</v>
      </c>
      <c r="G142" s="66">
        <f>SUM(G140:G141)</f>
        <v>23442</v>
      </c>
      <c r="H142" s="66">
        <f>SUM(H140:H141)</f>
        <v>74812</v>
      </c>
      <c r="I142" s="66">
        <f>SUM(I140:I141)</f>
        <v>71410</v>
      </c>
    </row>
    <row r="143" spans="6:9" ht="12.75">
      <c r="F143" s="65"/>
      <c r="G143" s="67"/>
      <c r="H143" s="65"/>
      <c r="I143" s="67"/>
    </row>
    <row r="144" spans="2:9" ht="13.5" thickBot="1">
      <c r="B144" s="53" t="s">
        <v>233</v>
      </c>
      <c r="F144" s="68">
        <v>0</v>
      </c>
      <c r="G144" s="69">
        <v>3516</v>
      </c>
      <c r="H144" s="68">
        <v>0</v>
      </c>
      <c r="I144" s="69">
        <v>10645</v>
      </c>
    </row>
    <row r="145" spans="6:8" ht="12.75">
      <c r="F145" s="65"/>
      <c r="G145" s="67"/>
      <c r="H145" s="67"/>
    </row>
    <row r="146" spans="2:9" ht="12.75">
      <c r="B146" s="52" t="s">
        <v>234</v>
      </c>
      <c r="F146" s="56"/>
      <c r="G146" s="56"/>
      <c r="H146" s="56"/>
      <c r="I146" s="56"/>
    </row>
    <row r="147" spans="2:8" ht="12.75">
      <c r="B147" s="53" t="s">
        <v>235</v>
      </c>
      <c r="F147" s="63"/>
      <c r="H147" s="63"/>
    </row>
    <row r="148" spans="3:9" ht="12.75">
      <c r="C148" s="53" t="s">
        <v>228</v>
      </c>
      <c r="F148" s="63">
        <f>'[1]sep10(3)'!G26</f>
        <v>9056</v>
      </c>
      <c r="G148" s="63">
        <v>8539</v>
      </c>
      <c r="H148" s="63">
        <f>'[1]SEPT10(9)'!G26</f>
        <v>31828</v>
      </c>
      <c r="I148" s="63">
        <v>25465</v>
      </c>
    </row>
    <row r="149" spans="3:9" ht="12.75">
      <c r="C149" s="53" t="s">
        <v>229</v>
      </c>
      <c r="F149" s="63">
        <f>'[1]sep10(3)'!D26+'[1]sep10(3)'!E26</f>
        <v>522</v>
      </c>
      <c r="G149" s="63">
        <v>583</v>
      </c>
      <c r="H149" s="63">
        <f>'[1]SEPT10(9)'!D26+'[1]SEPT10(9)'!E26</f>
        <v>1810</v>
      </c>
      <c r="I149" s="63">
        <v>1874</v>
      </c>
    </row>
    <row r="150" spans="3:9" ht="12.75">
      <c r="C150" s="53" t="s">
        <v>230</v>
      </c>
      <c r="F150" s="64">
        <f>71-403+136</f>
        <v>-196</v>
      </c>
      <c r="G150" s="64">
        <v>10304</v>
      </c>
      <c r="H150" s="64">
        <f>'[1]SEPT10(9)'!C26+'[1]SEPT10(9)'!F26+'[1]SEPT10(9)'!H26+'[1]SEPT10(9)'!I26+'[1]SEPT10(9)'!J26</f>
        <v>3017</v>
      </c>
      <c r="I150" s="64">
        <v>19186</v>
      </c>
    </row>
    <row r="151" spans="6:9" ht="12.75">
      <c r="F151" s="65">
        <f>SUM(F148:F150)</f>
        <v>9382</v>
      </c>
      <c r="G151" s="65">
        <f>SUM(G148:G150)</f>
        <v>19426</v>
      </c>
      <c r="H151" s="65">
        <f>SUM(H148:H150)</f>
        <v>36655</v>
      </c>
      <c r="I151" s="65">
        <f>SUM(I148:I150)</f>
        <v>46525</v>
      </c>
    </row>
    <row r="152" spans="3:9" ht="12.75">
      <c r="C152" s="53" t="s">
        <v>236</v>
      </c>
      <c r="F152" s="65">
        <v>0</v>
      </c>
      <c r="G152" s="65">
        <v>0</v>
      </c>
      <c r="H152" s="65">
        <f>'[1]SEPT10(9)'!O25</f>
        <v>0</v>
      </c>
      <c r="I152" s="65">
        <v>-3</v>
      </c>
    </row>
    <row r="153" spans="3:9" ht="12.75">
      <c r="C153" s="53" t="s">
        <v>232</v>
      </c>
      <c r="F153" s="65">
        <f>-'[1]sep10(3)'!O25</f>
        <v>0</v>
      </c>
      <c r="G153" s="65">
        <v>-10000</v>
      </c>
      <c r="H153" s="65">
        <f>-'[1]SEPT10(9)'!L6</f>
        <v>-2565</v>
      </c>
      <c r="I153" s="65">
        <v>-18499</v>
      </c>
    </row>
    <row r="154" spans="6:9" ht="13.5" thickBot="1">
      <c r="F154" s="66">
        <f>SUM(F151:F153)</f>
        <v>9382</v>
      </c>
      <c r="G154" s="66">
        <f>SUM(G151:G153)</f>
        <v>9426</v>
      </c>
      <c r="H154" s="66">
        <f>SUM(H151:H153)</f>
        <v>34090</v>
      </c>
      <c r="I154" s="66">
        <f>SUM(I151:I153)</f>
        <v>28023</v>
      </c>
    </row>
    <row r="155" spans="6:9" ht="12.75">
      <c r="F155" s="65"/>
      <c r="G155" s="65"/>
      <c r="H155" s="65"/>
      <c r="I155" s="65"/>
    </row>
    <row r="156" spans="2:9" ht="13.5" thickBot="1">
      <c r="B156" s="53" t="s">
        <v>237</v>
      </c>
      <c r="F156" s="68">
        <v>0</v>
      </c>
      <c r="G156" s="68">
        <v>-524</v>
      </c>
      <c r="H156" s="68">
        <f>'[1]SEPT10(9)'!O33</f>
        <v>0</v>
      </c>
      <c r="I156" s="68">
        <v>-1335</v>
      </c>
    </row>
    <row r="157" spans="6:9" ht="12.75">
      <c r="F157" s="63"/>
      <c r="I157" s="63"/>
    </row>
    <row r="158" ht="12.75"/>
    <row r="159" ht="12.75"/>
    <row r="160" ht="12.75"/>
    <row r="161" ht="12.75"/>
    <row r="162" ht="12.75"/>
    <row r="163" spans="1:2" ht="12.75">
      <c r="A163" s="52" t="s">
        <v>238</v>
      </c>
      <c r="B163" s="52" t="s">
        <v>239</v>
      </c>
    </row>
    <row r="164" spans="1:2" ht="12.75">
      <c r="A164" s="52"/>
      <c r="B164" s="52"/>
    </row>
    <row r="165" ht="12.75"/>
    <row r="166" ht="12.75"/>
    <row r="167" spans="1:2" ht="12.75">
      <c r="A167" s="52" t="s">
        <v>240</v>
      </c>
      <c r="B167" s="52" t="s">
        <v>241</v>
      </c>
    </row>
    <row r="168" ht="12.75"/>
    <row r="169" ht="12.75"/>
    <row r="170" spans="1:2" ht="12.75">
      <c r="A170" s="52" t="s">
        <v>242</v>
      </c>
      <c r="B170" s="52" t="s">
        <v>243</v>
      </c>
    </row>
    <row r="171" ht="12.75"/>
    <row r="172" ht="12.75"/>
    <row r="173" ht="12.75"/>
    <row r="174" spans="1:2" ht="12.75">
      <c r="A174" s="52" t="s">
        <v>244</v>
      </c>
      <c r="B174" s="52" t="s">
        <v>245</v>
      </c>
    </row>
    <row r="175" ht="12.75"/>
    <row r="176" ht="12.75"/>
    <row r="177" ht="12.75"/>
    <row r="178" ht="12.75"/>
    <row r="179" spans="1:2" ht="12.75">
      <c r="A179" s="52" t="s">
        <v>246</v>
      </c>
      <c r="B179" s="52" t="s">
        <v>247</v>
      </c>
    </row>
    <row r="180" ht="12.75"/>
    <row r="181" ht="12.75"/>
    <row r="182" ht="12.75"/>
    <row r="183" spans="1:2" ht="12.75">
      <c r="A183" s="52" t="s">
        <v>56</v>
      </c>
      <c r="B183" s="52" t="s">
        <v>248</v>
      </c>
    </row>
    <row r="184" ht="12.75"/>
    <row r="185" ht="12.75"/>
    <row r="186" ht="12.75"/>
    <row r="187" spans="1:2" ht="12.75">
      <c r="A187" s="52" t="s">
        <v>60</v>
      </c>
      <c r="B187" s="52" t="s">
        <v>249</v>
      </c>
    </row>
    <row r="188" ht="12.75"/>
    <row r="189" ht="12.75"/>
    <row r="190" ht="12.75"/>
    <row r="191" ht="12.75"/>
    <row r="192" ht="12.75"/>
    <row r="193" ht="12.75"/>
    <row r="194" ht="12.75"/>
    <row r="195" spans="1:2" ht="12.75">
      <c r="A195" s="52" t="s">
        <v>250</v>
      </c>
      <c r="B195" s="52" t="s">
        <v>251</v>
      </c>
    </row>
    <row r="196" ht="12.75"/>
    <row r="197" ht="12.75"/>
    <row r="198" spans="6:9" ht="12.75">
      <c r="F198" s="70"/>
      <c r="G198" s="70"/>
      <c r="H198" s="56" t="s">
        <v>252</v>
      </c>
      <c r="I198" s="56" t="s">
        <v>252</v>
      </c>
    </row>
    <row r="199" spans="6:9" ht="12.75">
      <c r="F199" s="70"/>
      <c r="G199" s="70"/>
      <c r="H199" s="62">
        <v>40451</v>
      </c>
      <c r="I199" s="62">
        <v>40178</v>
      </c>
    </row>
    <row r="200" spans="6:9" ht="12.75">
      <c r="F200" s="70"/>
      <c r="G200" s="70"/>
      <c r="H200" s="56" t="s">
        <v>53</v>
      </c>
      <c r="I200" s="56" t="s">
        <v>53</v>
      </c>
    </row>
    <row r="201" spans="6:9" ht="12.75">
      <c r="F201" s="67"/>
      <c r="G201" s="70"/>
      <c r="I201" s="56"/>
    </row>
    <row r="202" spans="2:9" ht="13.5" thickBot="1">
      <c r="B202" s="53" t="s">
        <v>253</v>
      </c>
      <c r="C202" s="53" t="s">
        <v>254</v>
      </c>
      <c r="F202" s="65"/>
      <c r="G202" s="65"/>
      <c r="H202" s="68">
        <v>11072</v>
      </c>
      <c r="I202" s="68">
        <v>14757</v>
      </c>
    </row>
    <row r="203" spans="6:9" ht="12.75">
      <c r="F203" s="65"/>
      <c r="G203" s="65"/>
      <c r="H203" s="65"/>
      <c r="I203" s="65"/>
    </row>
    <row r="204" spans="2:9" ht="13.5" thickBot="1">
      <c r="B204" s="53" t="s">
        <v>255</v>
      </c>
      <c r="C204" s="53" t="s">
        <v>256</v>
      </c>
      <c r="F204" s="65"/>
      <c r="G204" s="65"/>
      <c r="H204" s="68">
        <v>0</v>
      </c>
      <c r="I204" s="68">
        <v>621</v>
      </c>
    </row>
    <row r="205" ht="12.75">
      <c r="F205" s="71"/>
    </row>
    <row r="206" spans="1:3" ht="12.75">
      <c r="A206" s="52" t="s">
        <v>257</v>
      </c>
      <c r="B206" s="52" t="s">
        <v>258</v>
      </c>
      <c r="C206" s="52"/>
    </row>
    <row r="207" ht="12.75">
      <c r="B207" s="53" t="s">
        <v>259</v>
      </c>
    </row>
    <row r="208" ht="12.75">
      <c r="B208" s="53" t="s">
        <v>260</v>
      </c>
    </row>
    <row r="210" spans="1:2" ht="12.75">
      <c r="A210" s="52" t="s">
        <v>261</v>
      </c>
      <c r="B210" s="52" t="s">
        <v>262</v>
      </c>
    </row>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spans="1:2" ht="12.75">
      <c r="A233" s="52" t="s">
        <v>263</v>
      </c>
      <c r="B233" s="52" t="s">
        <v>264</v>
      </c>
    </row>
    <row r="234" ht="12.75">
      <c r="B234" s="53" t="s">
        <v>265</v>
      </c>
    </row>
    <row r="235" ht="12.75"/>
    <row r="236" ht="12.75"/>
    <row r="237" ht="12.75">
      <c r="B237" s="53" t="s">
        <v>266</v>
      </c>
    </row>
    <row r="238" ht="12.75"/>
    <row r="239" spans="1:2" ht="12.75">
      <c r="A239" s="52" t="s">
        <v>267</v>
      </c>
      <c r="B239" s="52" t="s">
        <v>268</v>
      </c>
    </row>
    <row r="241" ht="12.75"/>
    <row r="242" ht="12.75"/>
  </sheetData>
  <sheetProtection/>
  <mergeCells count="2">
    <mergeCell ref="F132:G132"/>
    <mergeCell ref="H132:I132"/>
  </mergeCells>
  <printOptions/>
  <pageMargins left="0.9" right="0.7" top="1" bottom="0.7" header="0.3"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U141"/>
  <sheetViews>
    <sheetView zoomScalePageLayoutView="0" workbookViewId="0" topLeftCell="A1">
      <selection activeCell="A1" sqref="A1"/>
    </sheetView>
  </sheetViews>
  <sheetFormatPr defaultColWidth="9.140625" defaultRowHeight="15"/>
  <cols>
    <col min="1" max="1" width="4.421875" style="81" customWidth="1"/>
    <col min="2" max="2" width="3.140625" style="76" customWidth="1"/>
    <col min="3" max="6" width="9.140625" style="76" customWidth="1"/>
    <col min="7" max="7" width="12.7109375" style="76" customWidth="1"/>
    <col min="8" max="11" width="9.7109375" style="76" customWidth="1"/>
    <col min="12" max="13" width="9.140625" style="76" customWidth="1"/>
    <col min="14" max="14" width="9.28125" style="76" bestFit="1" customWidth="1"/>
    <col min="15" max="15" width="15.7109375" style="76" customWidth="1"/>
    <col min="16" max="16384" width="9.140625" style="76" customWidth="1"/>
  </cols>
  <sheetData>
    <row r="1" spans="1:13" ht="12.75">
      <c r="A1" s="73" t="s">
        <v>269</v>
      </c>
      <c r="B1" s="74"/>
      <c r="C1" s="75"/>
      <c r="D1" s="75"/>
      <c r="E1" s="75"/>
      <c r="F1" s="75"/>
      <c r="G1" s="75"/>
      <c r="H1" s="75"/>
      <c r="I1" s="75"/>
      <c r="J1" s="75"/>
      <c r="K1" s="75"/>
      <c r="L1" s="75"/>
      <c r="M1" s="75"/>
    </row>
    <row r="2" spans="1:13" ht="12.75">
      <c r="A2" s="76" t="s">
        <v>1</v>
      </c>
      <c r="B2" s="74"/>
      <c r="C2" s="75"/>
      <c r="D2" s="75"/>
      <c r="E2" s="75"/>
      <c r="F2" s="75"/>
      <c r="G2" s="75"/>
      <c r="H2" s="75"/>
      <c r="I2" s="75"/>
      <c r="J2" s="75"/>
      <c r="K2" s="75"/>
      <c r="L2" s="75"/>
      <c r="M2" s="75"/>
    </row>
    <row r="3" spans="1:13" ht="12.75">
      <c r="A3" s="77" t="s">
        <v>149</v>
      </c>
      <c r="B3" s="74"/>
      <c r="C3" s="75"/>
      <c r="D3" s="75"/>
      <c r="E3" s="75"/>
      <c r="F3" s="75"/>
      <c r="G3" s="75"/>
      <c r="H3" s="75"/>
      <c r="I3" s="75"/>
      <c r="J3" s="75"/>
      <c r="K3" s="75"/>
      <c r="L3" s="75"/>
      <c r="M3" s="75"/>
    </row>
    <row r="4" spans="1:13" ht="12.75">
      <c r="A4" s="78"/>
      <c r="B4" s="75"/>
      <c r="C4" s="75"/>
      <c r="D4" s="75"/>
      <c r="E4" s="75"/>
      <c r="F4" s="75"/>
      <c r="G4" s="75"/>
      <c r="H4" s="75"/>
      <c r="I4" s="75"/>
      <c r="J4" s="75"/>
      <c r="K4" s="75"/>
      <c r="L4" s="75"/>
      <c r="M4" s="75"/>
    </row>
    <row r="5" spans="1:13" ht="12.75">
      <c r="A5" s="79"/>
      <c r="B5" s="75"/>
      <c r="C5" s="75"/>
      <c r="D5" s="75"/>
      <c r="E5" s="75"/>
      <c r="F5" s="75"/>
      <c r="G5" s="75"/>
      <c r="H5" s="75"/>
      <c r="I5" s="75"/>
      <c r="J5" s="75"/>
      <c r="K5" s="75"/>
      <c r="L5" s="75"/>
      <c r="M5" s="75"/>
    </row>
    <row r="6" spans="1:13" ht="12.75">
      <c r="A6" s="79"/>
      <c r="B6" s="75"/>
      <c r="C6" s="75"/>
      <c r="D6" s="75"/>
      <c r="E6" s="75"/>
      <c r="F6" s="75"/>
      <c r="G6" s="75"/>
      <c r="H6" s="75"/>
      <c r="I6" s="75"/>
      <c r="J6" s="75"/>
      <c r="K6" s="75"/>
      <c r="L6" s="75"/>
      <c r="M6" s="75"/>
    </row>
    <row r="7" spans="1:13" ht="12.75">
      <c r="A7" s="79"/>
      <c r="B7" s="75"/>
      <c r="C7" s="75"/>
      <c r="D7" s="75"/>
      <c r="E7" s="75"/>
      <c r="F7" s="75"/>
      <c r="G7" s="75"/>
      <c r="H7" s="75"/>
      <c r="I7" s="75"/>
      <c r="J7" s="75"/>
      <c r="K7" s="75"/>
      <c r="L7" s="75"/>
      <c r="M7" s="75"/>
    </row>
    <row r="8" spans="1:2" ht="12.75">
      <c r="A8" s="80" t="s">
        <v>272</v>
      </c>
      <c r="B8" s="72" t="s">
        <v>273</v>
      </c>
    </row>
    <row r="9" spans="14:21" ht="12.75">
      <c r="N9" s="82"/>
      <c r="P9" s="82"/>
      <c r="S9" s="82"/>
      <c r="T9" s="82"/>
      <c r="U9" s="82"/>
    </row>
    <row r="10" spans="14:21" ht="12.75">
      <c r="N10" s="82"/>
      <c r="P10" s="82"/>
      <c r="S10" s="82"/>
      <c r="T10" s="82"/>
      <c r="U10" s="82"/>
    </row>
    <row r="11" spans="14:21" ht="12.75">
      <c r="N11" s="82"/>
      <c r="O11" s="82"/>
      <c r="P11" s="82"/>
      <c r="S11" s="82"/>
      <c r="U11" s="82"/>
    </row>
    <row r="12" ht="12.75"/>
    <row r="13" ht="12.75"/>
    <row r="14" ht="12.75">
      <c r="M14" s="83"/>
    </row>
    <row r="15" spans="1:2" ht="12.75">
      <c r="A15" s="80" t="s">
        <v>274</v>
      </c>
      <c r="B15" s="72" t="s">
        <v>275</v>
      </c>
    </row>
    <row r="16" ht="12.75">
      <c r="N16" s="84"/>
    </row>
    <row r="17" ht="12.75"/>
    <row r="18" ht="12.75">
      <c r="N18" s="83"/>
    </row>
    <row r="19" ht="12.75"/>
    <row r="20" ht="12.75"/>
    <row r="21" spans="1:14" ht="12.75">
      <c r="A21" s="80" t="s">
        <v>276</v>
      </c>
      <c r="B21" s="72" t="s">
        <v>277</v>
      </c>
      <c r="N21" s="85"/>
    </row>
    <row r="22" ht="12.75"/>
    <row r="23" ht="12.75"/>
    <row r="24" ht="12.75"/>
    <row r="25" spans="1:2" ht="12.75">
      <c r="A25" s="80" t="s">
        <v>278</v>
      </c>
      <c r="B25" s="72" t="s">
        <v>279</v>
      </c>
    </row>
    <row r="26" ht="12.75"/>
    <row r="27" ht="12.75"/>
    <row r="28" ht="12.75"/>
    <row r="29" spans="1:2" ht="12.75">
      <c r="A29" s="80" t="s">
        <v>30</v>
      </c>
      <c r="B29" s="72" t="s">
        <v>29</v>
      </c>
    </row>
    <row r="30" spans="1:2" ht="12.75">
      <c r="A30" s="80"/>
      <c r="B30" s="76" t="s">
        <v>280</v>
      </c>
    </row>
    <row r="31" spans="8:12" ht="12.75">
      <c r="H31" s="105" t="s">
        <v>281</v>
      </c>
      <c r="I31" s="105"/>
      <c r="J31" s="105" t="s">
        <v>282</v>
      </c>
      <c r="K31" s="105"/>
      <c r="L31" s="75"/>
    </row>
    <row r="32" spans="8:12" ht="12.75">
      <c r="H32" s="87" t="s">
        <v>270</v>
      </c>
      <c r="I32" s="87" t="s">
        <v>271</v>
      </c>
      <c r="J32" s="87" t="s">
        <v>270</v>
      </c>
      <c r="K32" s="87" t="s">
        <v>271</v>
      </c>
      <c r="L32" s="75"/>
    </row>
    <row r="33" spans="8:12" ht="12.75">
      <c r="H33" s="86" t="s">
        <v>283</v>
      </c>
      <c r="I33" s="86" t="s">
        <v>283</v>
      </c>
      <c r="J33" s="86" t="s">
        <v>283</v>
      </c>
      <c r="K33" s="86" t="s">
        <v>283</v>
      </c>
      <c r="L33" s="75"/>
    </row>
    <row r="34" ht="12.75">
      <c r="L34" s="75"/>
    </row>
    <row r="35" spans="2:12" ht="12.75">
      <c r="B35" s="76" t="s">
        <v>284</v>
      </c>
      <c r="H35" s="63">
        <v>2624</v>
      </c>
      <c r="I35" s="82">
        <f>2634+1</f>
        <v>2635</v>
      </c>
      <c r="J35" s="63">
        <v>8736</v>
      </c>
      <c r="K35" s="82">
        <f>7098+1</f>
        <v>7099</v>
      </c>
      <c r="L35" s="75"/>
    </row>
    <row r="36" spans="2:16" ht="12.75">
      <c r="B36" s="76" t="s">
        <v>285</v>
      </c>
      <c r="H36" s="64">
        <v>-280</v>
      </c>
      <c r="I36" s="64">
        <v>0</v>
      </c>
      <c r="J36" s="64">
        <v>110</v>
      </c>
      <c r="K36" s="64">
        <v>32</v>
      </c>
      <c r="L36" s="75"/>
      <c r="N36" s="65"/>
      <c r="O36" s="82"/>
      <c r="P36" s="82"/>
    </row>
    <row r="37" spans="8:13" ht="12.75">
      <c r="H37" s="88">
        <f>SUM(H34:H36)</f>
        <v>2344</v>
      </c>
      <c r="I37" s="88">
        <f>SUM(I34:I36)</f>
        <v>2635</v>
      </c>
      <c r="J37" s="88">
        <f>SUM(J34:J36)</f>
        <v>8846</v>
      </c>
      <c r="K37" s="88">
        <f>SUM(K34:K36)</f>
        <v>7131</v>
      </c>
      <c r="L37" s="75"/>
      <c r="M37" s="65"/>
    </row>
    <row r="38" ht="12.75"/>
    <row r="39" ht="12.75"/>
    <row r="40" ht="12.75"/>
    <row r="41" ht="12.75"/>
    <row r="42" spans="1:2" ht="12.75">
      <c r="A42" s="80" t="s">
        <v>286</v>
      </c>
      <c r="B42" s="72" t="s">
        <v>287</v>
      </c>
    </row>
    <row r="43" ht="12.75"/>
    <row r="44" ht="12.75"/>
    <row r="45" ht="12.75"/>
    <row r="46" spans="1:3" ht="12.75">
      <c r="A46" s="80" t="s">
        <v>288</v>
      </c>
      <c r="B46" s="72" t="s">
        <v>289</v>
      </c>
      <c r="C46" s="72"/>
    </row>
    <row r="47" ht="12.75">
      <c r="B47" s="76" t="s">
        <v>290</v>
      </c>
    </row>
    <row r="49" spans="3:11" ht="12.75">
      <c r="C49" s="75"/>
      <c r="D49" s="75"/>
      <c r="E49" s="75"/>
      <c r="F49" s="75"/>
      <c r="G49" s="75"/>
      <c r="H49" s="89"/>
      <c r="I49" s="89"/>
      <c r="J49" s="86" t="s">
        <v>252</v>
      </c>
      <c r="K49" s="86" t="s">
        <v>252</v>
      </c>
    </row>
    <row r="50" spans="3:11" ht="12.75">
      <c r="C50" s="75"/>
      <c r="D50" s="75"/>
      <c r="E50" s="75"/>
      <c r="F50" s="75"/>
      <c r="G50" s="75"/>
      <c r="H50" s="89"/>
      <c r="I50" s="89"/>
      <c r="J50" s="90" t="s">
        <v>270</v>
      </c>
      <c r="K50" s="86" t="s">
        <v>291</v>
      </c>
    </row>
    <row r="51" spans="3:11" ht="12.75">
      <c r="C51" s="75"/>
      <c r="D51" s="75"/>
      <c r="E51" s="75"/>
      <c r="F51" s="75"/>
      <c r="G51" s="75"/>
      <c r="H51" s="89"/>
      <c r="I51" s="89"/>
      <c r="J51" s="86" t="s">
        <v>53</v>
      </c>
      <c r="K51" s="86" t="s">
        <v>53</v>
      </c>
    </row>
    <row r="52" spans="3:11" ht="12.75">
      <c r="C52" s="75" t="s">
        <v>292</v>
      </c>
      <c r="D52" s="75"/>
      <c r="E52" s="75"/>
      <c r="F52" s="75"/>
      <c r="G52" s="75"/>
      <c r="H52" s="75"/>
      <c r="I52" s="75"/>
      <c r="J52" s="91">
        <f>K55</f>
        <v>8656</v>
      </c>
      <c r="K52" s="75">
        <v>8529</v>
      </c>
    </row>
    <row r="53" spans="3:11" ht="12.75">
      <c r="C53" s="67" t="s">
        <v>293</v>
      </c>
      <c r="D53" s="67"/>
      <c r="E53" s="67"/>
      <c r="F53" s="67"/>
      <c r="G53" s="67"/>
      <c r="H53" s="91"/>
      <c r="I53" s="65"/>
      <c r="J53" s="91">
        <v>38</v>
      </c>
      <c r="K53" s="65">
        <v>127</v>
      </c>
    </row>
    <row r="54" spans="3:11" ht="12.75">
      <c r="C54" s="53" t="s">
        <v>294</v>
      </c>
      <c r="D54" s="53"/>
      <c r="E54" s="53"/>
      <c r="F54" s="53"/>
      <c r="G54" s="53"/>
      <c r="H54" s="65"/>
      <c r="I54" s="91"/>
      <c r="J54" s="63">
        <v>-5000</v>
      </c>
      <c r="K54" s="82">
        <v>0</v>
      </c>
    </row>
    <row r="55" spans="3:11" ht="13.5" thickBot="1">
      <c r="C55" s="75" t="s">
        <v>295</v>
      </c>
      <c r="D55" s="53"/>
      <c r="E55" s="53"/>
      <c r="F55" s="53"/>
      <c r="G55" s="53"/>
      <c r="H55" s="65"/>
      <c r="I55" s="65"/>
      <c r="J55" s="66">
        <f>SUM(J52:J54)</f>
        <v>3694</v>
      </c>
      <c r="K55" s="66">
        <f>SUM(K52:K54)</f>
        <v>8656</v>
      </c>
    </row>
    <row r="56" spans="3:9" ht="12.75">
      <c r="C56" s="53"/>
      <c r="D56" s="53"/>
      <c r="E56" s="53"/>
      <c r="F56" s="53"/>
      <c r="G56" s="53"/>
      <c r="H56" s="75"/>
      <c r="I56" s="75"/>
    </row>
    <row r="57" spans="2:11" ht="13.5" thickBot="1">
      <c r="B57" s="75"/>
      <c r="C57" s="75" t="s">
        <v>296</v>
      </c>
      <c r="D57" s="75"/>
      <c r="E57" s="75"/>
      <c r="F57" s="75"/>
      <c r="G57" s="75"/>
      <c r="H57" s="65"/>
      <c r="I57" s="91"/>
      <c r="J57" s="100">
        <v>3737</v>
      </c>
      <c r="K57" s="92">
        <v>8698</v>
      </c>
    </row>
    <row r="58" ht="12.75">
      <c r="J58" s="82"/>
    </row>
    <row r="59" spans="1:2" ht="12.75">
      <c r="A59" s="80" t="s">
        <v>297</v>
      </c>
      <c r="B59" s="72" t="s">
        <v>298</v>
      </c>
    </row>
    <row r="60" spans="1:2" ht="12.75">
      <c r="A60" s="80"/>
      <c r="B60" s="76" t="s">
        <v>299</v>
      </c>
    </row>
    <row r="65" spans="1:2" ht="12.75">
      <c r="A65" s="80" t="s">
        <v>81</v>
      </c>
      <c r="B65" s="72" t="s">
        <v>80</v>
      </c>
    </row>
    <row r="66" spans="8:11" ht="12.75">
      <c r="H66" s="89"/>
      <c r="I66" s="89"/>
      <c r="J66" s="86" t="s">
        <v>252</v>
      </c>
      <c r="K66" s="86" t="s">
        <v>252</v>
      </c>
    </row>
    <row r="67" spans="8:11" ht="12.75">
      <c r="H67" s="89"/>
      <c r="I67" s="89"/>
      <c r="J67" s="87" t="s">
        <v>270</v>
      </c>
      <c r="K67" s="86" t="s">
        <v>291</v>
      </c>
    </row>
    <row r="68" spans="1:11" ht="12.75">
      <c r="A68" s="81" t="s">
        <v>300</v>
      </c>
      <c r="B68" s="93" t="s">
        <v>301</v>
      </c>
      <c r="H68" s="89"/>
      <c r="I68" s="89"/>
      <c r="J68" s="86" t="s">
        <v>53</v>
      </c>
      <c r="K68" s="86" t="s">
        <v>53</v>
      </c>
    </row>
    <row r="69" spans="2:9" ht="12.75">
      <c r="B69" s="76" t="s">
        <v>302</v>
      </c>
      <c r="H69" s="75"/>
      <c r="I69" s="75"/>
    </row>
    <row r="70" spans="3:12" ht="12.75">
      <c r="C70" s="76" t="s">
        <v>303</v>
      </c>
      <c r="H70" s="91"/>
      <c r="I70" s="91"/>
      <c r="J70" s="91">
        <v>68</v>
      </c>
      <c r="K70" s="91">
        <v>268</v>
      </c>
      <c r="L70" s="82"/>
    </row>
    <row r="71" spans="3:12" ht="12.75">
      <c r="C71" s="53" t="s">
        <v>304</v>
      </c>
      <c r="D71" s="53"/>
      <c r="E71" s="53"/>
      <c r="F71" s="53"/>
      <c r="G71" s="53"/>
      <c r="H71" s="65"/>
      <c r="I71" s="91"/>
      <c r="J71" s="64">
        <v>5000</v>
      </c>
      <c r="K71" s="94">
        <v>5000</v>
      </c>
      <c r="L71" s="82"/>
    </row>
    <row r="72" spans="3:11" ht="12.75">
      <c r="C72" s="53"/>
      <c r="D72" s="53"/>
      <c r="E72" s="53"/>
      <c r="F72" s="53"/>
      <c r="G72" s="53"/>
      <c r="H72" s="65"/>
      <c r="I72" s="91"/>
      <c r="J72" s="65">
        <f>SUM(J70:J71)</f>
        <v>5068</v>
      </c>
      <c r="K72" s="91">
        <f>SUM(K70:K71)</f>
        <v>5268</v>
      </c>
    </row>
    <row r="73" spans="2:11" ht="12.75">
      <c r="B73" s="76" t="s">
        <v>305</v>
      </c>
      <c r="C73" s="53"/>
      <c r="D73" s="53"/>
      <c r="E73" s="53"/>
      <c r="F73" s="53"/>
      <c r="G73" s="53"/>
      <c r="H73" s="65"/>
      <c r="I73" s="91"/>
      <c r="J73" s="63"/>
      <c r="K73" s="82"/>
    </row>
    <row r="74" spans="3:12" ht="12.75">
      <c r="C74" s="53" t="s">
        <v>306</v>
      </c>
      <c r="D74" s="53"/>
      <c r="E74" s="53"/>
      <c r="F74" s="53"/>
      <c r="G74" s="53"/>
      <c r="H74" s="65"/>
      <c r="I74" s="91"/>
      <c r="J74" s="63">
        <v>60000</v>
      </c>
      <c r="K74" s="82">
        <v>60000</v>
      </c>
      <c r="L74" s="82"/>
    </row>
    <row r="75" spans="3:11" ht="13.5" thickBot="1">
      <c r="C75" s="53"/>
      <c r="D75" s="53"/>
      <c r="E75" s="53"/>
      <c r="F75" s="53"/>
      <c r="G75" s="53"/>
      <c r="H75" s="65"/>
      <c r="I75" s="91"/>
      <c r="J75" s="66">
        <f>SUM(J72:J74)</f>
        <v>65068</v>
      </c>
      <c r="K75" s="95">
        <f>SUM(K72:K74)</f>
        <v>65268</v>
      </c>
    </row>
    <row r="76" spans="3:11" ht="7.5" customHeight="1">
      <c r="C76" s="53"/>
      <c r="D76" s="53"/>
      <c r="E76" s="53"/>
      <c r="F76" s="53"/>
      <c r="G76" s="53"/>
      <c r="H76" s="65"/>
      <c r="I76" s="91"/>
      <c r="J76" s="65"/>
      <c r="K76" s="91"/>
    </row>
    <row r="77" spans="1:11" ht="12.75">
      <c r="A77" s="81" t="s">
        <v>307</v>
      </c>
      <c r="B77" s="93" t="s">
        <v>308</v>
      </c>
      <c r="C77" s="53"/>
      <c r="D77" s="53"/>
      <c r="E77" s="53"/>
      <c r="F77" s="53"/>
      <c r="G77" s="53"/>
      <c r="H77" s="65"/>
      <c r="I77" s="91"/>
      <c r="J77" s="63"/>
      <c r="K77" s="82"/>
    </row>
    <row r="78" spans="2:11" ht="12.75">
      <c r="B78" s="76" t="s">
        <v>302</v>
      </c>
      <c r="C78" s="53"/>
      <c r="D78" s="53"/>
      <c r="E78" s="53"/>
      <c r="F78" s="53"/>
      <c r="G78" s="53"/>
      <c r="H78" s="65"/>
      <c r="I78" s="91"/>
      <c r="J78" s="63"/>
      <c r="K78" s="82"/>
    </row>
    <row r="79" spans="3:12" ht="12.75">
      <c r="C79" s="53" t="s">
        <v>303</v>
      </c>
      <c r="D79" s="53"/>
      <c r="E79" s="53"/>
      <c r="F79" s="53"/>
      <c r="G79" s="53"/>
      <c r="H79" s="65"/>
      <c r="I79" s="91"/>
      <c r="J79" s="63">
        <v>646</v>
      </c>
      <c r="K79" s="82">
        <v>380</v>
      </c>
      <c r="L79" s="82"/>
    </row>
    <row r="80" spans="3:12" ht="12.75">
      <c r="C80" s="53" t="s">
        <v>304</v>
      </c>
      <c r="D80" s="53"/>
      <c r="E80" s="53"/>
      <c r="F80" s="53"/>
      <c r="G80" s="53"/>
      <c r="H80" s="65"/>
      <c r="I80" s="91"/>
      <c r="J80" s="63">
        <v>45000</v>
      </c>
      <c r="K80" s="82">
        <v>45000</v>
      </c>
      <c r="L80" s="82"/>
    </row>
    <row r="81" spans="3:11" ht="12.75">
      <c r="C81" s="53"/>
      <c r="D81" s="53"/>
      <c r="E81" s="53"/>
      <c r="F81" s="53"/>
      <c r="G81" s="53"/>
      <c r="H81" s="65"/>
      <c r="I81" s="91"/>
      <c r="J81" s="96">
        <f>SUM(J79:J80)</f>
        <v>45646</v>
      </c>
      <c r="K81" s="88">
        <f>SUM(K79:K80)</f>
        <v>45380</v>
      </c>
    </row>
    <row r="82" spans="2:11" ht="13.5" thickBot="1">
      <c r="B82" s="76" t="s">
        <v>309</v>
      </c>
      <c r="H82" s="91"/>
      <c r="I82" s="91"/>
      <c r="J82" s="95">
        <f>J75+J81</f>
        <v>110714</v>
      </c>
      <c r="K82" s="95">
        <f>K75+K81</f>
        <v>110648</v>
      </c>
    </row>
    <row r="83" spans="8:9" ht="8.25" customHeight="1">
      <c r="H83" s="75"/>
      <c r="I83" s="75"/>
    </row>
    <row r="84" spans="1:2" ht="12.75">
      <c r="A84" s="81" t="s">
        <v>310</v>
      </c>
      <c r="B84" s="93" t="s">
        <v>311</v>
      </c>
    </row>
    <row r="85" ht="12.75"/>
    <row r="86" ht="12.75"/>
    <row r="87" spans="1:3" ht="12.75">
      <c r="A87" s="80" t="s">
        <v>312</v>
      </c>
      <c r="B87" s="72" t="s">
        <v>313</v>
      </c>
      <c r="C87" s="72"/>
    </row>
    <row r="88" ht="12.75"/>
    <row r="89" ht="12.75"/>
    <row r="90" ht="12.75"/>
    <row r="91" spans="1:2" ht="12.75">
      <c r="A91" s="80" t="s">
        <v>314</v>
      </c>
      <c r="B91" s="72" t="s">
        <v>315</v>
      </c>
    </row>
    <row r="92" ht="12.75"/>
    <row r="93" ht="12.75"/>
    <row r="94" ht="12.75"/>
    <row r="95" spans="1:3" ht="12.75">
      <c r="A95" s="80" t="s">
        <v>316</v>
      </c>
      <c r="B95" s="72" t="s">
        <v>317</v>
      </c>
      <c r="C95" s="72"/>
    </row>
    <row r="96" ht="12.75"/>
    <row r="97" ht="12.75"/>
    <row r="98" ht="12.75"/>
    <row r="99" spans="1:2" ht="12.75">
      <c r="A99" s="80" t="s">
        <v>46</v>
      </c>
      <c r="B99" s="72" t="s">
        <v>318</v>
      </c>
    </row>
    <row r="101" ht="12.75"/>
    <row r="102" ht="12.75"/>
    <row r="103" ht="12.75"/>
    <row r="104" spans="8:11" ht="12.75">
      <c r="H104" s="105" t="s">
        <v>225</v>
      </c>
      <c r="I104" s="105"/>
      <c r="J104" s="105" t="s">
        <v>115</v>
      </c>
      <c r="K104" s="105"/>
    </row>
    <row r="105" spans="8:11" ht="12.75">
      <c r="H105" s="87" t="s">
        <v>270</v>
      </c>
      <c r="I105" s="90" t="s">
        <v>271</v>
      </c>
      <c r="J105" s="87" t="s">
        <v>270</v>
      </c>
      <c r="K105" s="90" t="s">
        <v>271</v>
      </c>
    </row>
    <row r="106" spans="8:11" ht="12.75">
      <c r="H106" s="86" t="s">
        <v>53</v>
      </c>
      <c r="I106" s="86" t="s">
        <v>53</v>
      </c>
      <c r="J106" s="86" t="s">
        <v>53</v>
      </c>
      <c r="K106" s="86" t="s">
        <v>53</v>
      </c>
    </row>
    <row r="107" ht="12.75">
      <c r="C107" s="76" t="s">
        <v>319</v>
      </c>
    </row>
    <row r="108" spans="3:12" ht="12.75">
      <c r="C108" s="76" t="s">
        <v>320</v>
      </c>
      <c r="H108" s="91">
        <v>3637</v>
      </c>
      <c r="I108" s="91">
        <f>3336+524</f>
        <v>3860</v>
      </c>
      <c r="J108" s="91">
        <v>13328</v>
      </c>
      <c r="K108" s="91">
        <f>10630+1335</f>
        <v>11965</v>
      </c>
      <c r="L108" s="75"/>
    </row>
    <row r="109" spans="8:11" ht="12.75">
      <c r="H109" s="91"/>
      <c r="I109" s="91"/>
      <c r="J109" s="91"/>
      <c r="K109" s="91"/>
    </row>
    <row r="110" spans="3:11" ht="12.75">
      <c r="C110" s="76" t="s">
        <v>321</v>
      </c>
      <c r="H110" s="91"/>
      <c r="I110" s="91"/>
      <c r="J110" s="91"/>
      <c r="K110" s="91"/>
    </row>
    <row r="111" spans="3:11" ht="12.75">
      <c r="C111" s="76" t="s">
        <v>320</v>
      </c>
      <c r="H111" s="91">
        <v>0</v>
      </c>
      <c r="I111" s="91">
        <v>-524</v>
      </c>
      <c r="J111" s="91">
        <v>0</v>
      </c>
      <c r="K111" s="91">
        <v>-1335</v>
      </c>
    </row>
    <row r="112" spans="8:11" ht="13.5" thickBot="1">
      <c r="H112" s="95">
        <f>H108+H111</f>
        <v>3637</v>
      </c>
      <c r="I112" s="95">
        <f>I108+I111</f>
        <v>3336</v>
      </c>
      <c r="J112" s="95">
        <f>J108+J111</f>
        <v>13328</v>
      </c>
      <c r="K112" s="95">
        <f>K108+K111</f>
        <v>10630</v>
      </c>
    </row>
    <row r="113" spans="3:11" ht="12.75">
      <c r="C113" s="76" t="s">
        <v>322</v>
      </c>
      <c r="H113" s="82"/>
      <c r="I113" s="82"/>
      <c r="J113" s="82"/>
      <c r="K113" s="82"/>
    </row>
    <row r="114" spans="3:11" ht="12.75">
      <c r="C114" s="76" t="s">
        <v>323</v>
      </c>
      <c r="H114" s="94">
        <v>100000</v>
      </c>
      <c r="I114" s="94">
        <v>100000</v>
      </c>
      <c r="J114" s="94">
        <v>100000</v>
      </c>
      <c r="K114" s="94">
        <v>100000</v>
      </c>
    </row>
    <row r="116" spans="3:11" ht="12.75">
      <c r="C116" s="76" t="s">
        <v>324</v>
      </c>
      <c r="H116" s="97"/>
      <c r="I116" s="97"/>
      <c r="J116" s="97"/>
      <c r="K116" s="97"/>
    </row>
    <row r="117" spans="3:11" ht="12.75">
      <c r="C117" s="76" t="s">
        <v>325</v>
      </c>
      <c r="H117" s="98">
        <f>H108/H114*100</f>
        <v>3.637</v>
      </c>
      <c r="I117" s="98">
        <f>I108/I114*100</f>
        <v>3.8600000000000003</v>
      </c>
      <c r="J117" s="98">
        <f>J108/J114*100</f>
        <v>13.328000000000001</v>
      </c>
      <c r="K117" s="98">
        <f>K108/K114*100</f>
        <v>11.965</v>
      </c>
    </row>
    <row r="118" spans="3:11" ht="12.75">
      <c r="C118" s="76" t="s">
        <v>326</v>
      </c>
      <c r="H118" s="98">
        <f>H111/H114*100</f>
        <v>0</v>
      </c>
      <c r="I118" s="98">
        <f>I111/I114*100</f>
        <v>-0.524</v>
      </c>
      <c r="J118" s="98">
        <f>J111/J114*100</f>
        <v>0</v>
      </c>
      <c r="K118" s="98">
        <f>K111/K114*100</f>
        <v>-1.335</v>
      </c>
    </row>
    <row r="119" spans="8:11" ht="13.5" thickBot="1">
      <c r="H119" s="99">
        <f>SUM(H116:H118)</f>
        <v>3.637</v>
      </c>
      <c r="I119" s="99">
        <f>SUM(I116:I118)</f>
        <v>3.3360000000000003</v>
      </c>
      <c r="J119" s="99">
        <f>SUM(J116:J118)</f>
        <v>13.328000000000001</v>
      </c>
      <c r="K119" s="99">
        <f>SUM(K116:K118)</f>
        <v>10.629999999999999</v>
      </c>
    </row>
    <row r="120" spans="10:11" ht="6.75" customHeight="1">
      <c r="J120" s="97"/>
      <c r="K120" s="97"/>
    </row>
    <row r="121" spans="1:2" ht="12.75">
      <c r="A121" s="80" t="s">
        <v>327</v>
      </c>
      <c r="B121" s="72" t="s">
        <v>328</v>
      </c>
    </row>
    <row r="122" ht="12.75"/>
    <row r="123" ht="12.75"/>
    <row r="124" ht="12.75"/>
    <row r="125" ht="12.75">
      <c r="A125" s="76" t="s">
        <v>329</v>
      </c>
    </row>
    <row r="126" ht="12.75">
      <c r="A126" s="76" t="s">
        <v>330</v>
      </c>
    </row>
    <row r="127" ht="12.75">
      <c r="A127" s="76" t="s">
        <v>331</v>
      </c>
    </row>
    <row r="128" ht="3.75" customHeight="1">
      <c r="A128" s="76"/>
    </row>
    <row r="129" ht="12.75">
      <c r="A129" s="76" t="s">
        <v>332</v>
      </c>
    </row>
    <row r="130" ht="12.75">
      <c r="A130" s="76" t="s">
        <v>335</v>
      </c>
    </row>
    <row r="131" ht="12.75">
      <c r="A131" s="76"/>
    </row>
    <row r="132" ht="12.75">
      <c r="A132" s="76"/>
    </row>
    <row r="133" ht="12.75">
      <c r="A133" s="76"/>
    </row>
    <row r="135" ht="12.75">
      <c r="A135" s="76"/>
    </row>
    <row r="136" ht="12.75">
      <c r="A136" s="76"/>
    </row>
    <row r="137" ht="12.75">
      <c r="A137" s="76"/>
    </row>
    <row r="140" ht="12.75">
      <c r="A140" s="76"/>
    </row>
    <row r="141" ht="12.75">
      <c r="A141" s="76"/>
    </row>
  </sheetData>
  <sheetProtection/>
  <mergeCells count="4">
    <mergeCell ref="H31:I31"/>
    <mergeCell ref="J31:K31"/>
    <mergeCell ref="H104:I104"/>
    <mergeCell ref="J104:K104"/>
  </mergeCells>
  <printOptions/>
  <pageMargins left="0.7" right="0.7" top="0.75" bottom="0.75" header="0.3" footer="0.3"/>
  <pageSetup horizontalDpi="600" verticalDpi="600" orientation="portrait" paperSize="9" scale="90"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Rusnidar</dc:creator>
  <cp:keywords/>
  <dc:description/>
  <cp:lastModifiedBy>kychoo</cp:lastModifiedBy>
  <cp:lastPrinted>2010-11-24T10:02:48Z</cp:lastPrinted>
  <dcterms:created xsi:type="dcterms:W3CDTF">2010-11-16T02:14:19Z</dcterms:created>
  <dcterms:modified xsi:type="dcterms:W3CDTF">2010-11-24T10:15:41Z</dcterms:modified>
  <cp:category/>
  <cp:version/>
  <cp:contentType/>
  <cp:contentStatus/>
</cp:coreProperties>
</file>